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Баланс" sheetId="1" r:id="rId1"/>
    <sheet name="Справка" sheetId="2" r:id="rId2"/>
    <sheet name="Выгрузка" sheetId="3" r:id="rId3"/>
    <sheet name="Выгрузка в ФНС" sheetId="4" r:id="rId4"/>
  </sheets>
  <externalReferences>
    <externalReference r:id="rId7"/>
    <externalReference r:id="rId8"/>
  </externalReferences>
  <definedNames>
    <definedName name="AccCode">#REF!</definedName>
    <definedName name="AcrhVerFile">'Выгрузка'!$G$22</definedName>
    <definedName name="APSum10">'Баланс'!$M$170</definedName>
    <definedName name="APSum3">'Баланс'!$F$170</definedName>
    <definedName name="APSum4">'Баланс'!$G$170</definedName>
    <definedName name="APSum5">'Баланс'!$H$170</definedName>
    <definedName name="APSum6">'Баланс'!$I$170</definedName>
    <definedName name="APSum7">'Баланс'!$J$170</definedName>
    <definedName name="APSum8">'Баланс'!$K$170</definedName>
    <definedName name="APSum9">'Баланс'!$L$170</definedName>
    <definedName name="arch_date">'Выгрузка'!$J$4</definedName>
    <definedName name="arch_fileName">'Выгрузка'!$E$24</definedName>
    <definedName name="BudgSum1">'Баланс'!#REF!</definedName>
    <definedName name="BudgSum2">'Баланс'!#REF!</definedName>
    <definedName name="BudgSum3">'Баланс'!#REF!</definedName>
    <definedName name="BudgSumEnd1">'Баланс'!#REF!</definedName>
    <definedName name="BudgSumEnd2">'Баланс'!#REF!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CELL_TYPE">'Справка'!#REF!</definedName>
    <definedName name="CELL1">'Справка'!#REF!</definedName>
    <definedName name="CELL10">'Справка'!#REF!</definedName>
    <definedName name="CELL2">'Справка'!#REF!</definedName>
    <definedName name="CELL3">'Справка'!#REF!</definedName>
    <definedName name="CELL4">'Справка'!#REF!</definedName>
    <definedName name="CELL5">'Справка'!#REF!</definedName>
    <definedName name="CELL6">'Справка'!#REF!</definedName>
    <definedName name="CELL8">'Справка'!#REF!</definedName>
    <definedName name="CELL9">'Справка'!#REF!</definedName>
    <definedName name="check_arch">'Выгрузка'!$J$3</definedName>
    <definedName name="CodeKSGU1">'Баланс'!#REF!</definedName>
    <definedName name="CodeKSGU2">'Баланс'!#REF!</definedName>
    <definedName name="CodeKSGU3">'Баланс'!#REF!</definedName>
    <definedName name="CodeStr1">'Баланс'!#REF!</definedName>
    <definedName name="CodeStr2">'Баланс'!#REF!</definedName>
    <definedName name="CodeStr3">'Баланс'!#REF!</definedName>
    <definedName name="CodeStr4">'Баланс'!#REF!</definedName>
    <definedName name="Det1">'Баланс'!#REF!</definedName>
    <definedName name="DET1.1">'Баланс'!$23:$23</definedName>
    <definedName name="DET1.10">'Баланс'!$34:$34</definedName>
    <definedName name="DET1.11">'Баланс'!$35:$35</definedName>
    <definedName name="DET1.12">'Баланс'!$36:$36</definedName>
    <definedName name="DET1.13">'Баланс'!$45:$45</definedName>
    <definedName name="DET1.14">'Баланс'!$46:$46</definedName>
    <definedName name="DET1.15">'Баланс'!$47:$47</definedName>
    <definedName name="DET1.16">'Баланс'!$49:$49</definedName>
    <definedName name="DET1.17">'Баланс'!$50:$50</definedName>
    <definedName name="DET1.18">'Баланс'!$51:$51</definedName>
    <definedName name="DET1.19">'Баланс'!$53:$53</definedName>
    <definedName name="DET1.2">'Баланс'!$24:$24</definedName>
    <definedName name="DET1.20">'Баланс'!$54:$54</definedName>
    <definedName name="DET1.21">'Баланс'!$55:$55</definedName>
    <definedName name="DET1.22">'Баланс'!$58:$58</definedName>
    <definedName name="DET1.23">'Баланс'!$60:$60</definedName>
    <definedName name="DET1.24">'Баланс'!$61:$61</definedName>
    <definedName name="DET1.25">'Баланс'!$62:$62</definedName>
    <definedName name="DET1.26">'Баланс'!$63:$63</definedName>
    <definedName name="DET1.27">'Баланс'!$72:$72</definedName>
    <definedName name="DET1.28">'Баланс'!$73:$73</definedName>
    <definedName name="DET1.29">'Баланс'!$74:$74</definedName>
    <definedName name="DET1.3">'Баланс'!$25:$25</definedName>
    <definedName name="DET1.30">'Баланс'!$75:$75</definedName>
    <definedName name="DET1.31">'Баланс'!$80:$80</definedName>
    <definedName name="DET1.32">'Баланс'!$81:$81</definedName>
    <definedName name="DET1.33">'Баланс'!$82:$82</definedName>
    <definedName name="DET1.34">'Баланс'!$83:$83</definedName>
    <definedName name="DET1.35">'Баланс'!$84:$84</definedName>
    <definedName name="DET1.36">'Баланс'!$85:$85</definedName>
    <definedName name="DET1.37">'Баланс'!$86:$86</definedName>
    <definedName name="DET1.38">'Баланс'!$87:$87</definedName>
    <definedName name="DET1.39">'Баланс'!$88:$88</definedName>
    <definedName name="DET1.4">'Баланс'!$26:$26</definedName>
    <definedName name="DET1.40">'Баланс'!$90:$90</definedName>
    <definedName name="DET1.41">'Баланс'!$91:$91</definedName>
    <definedName name="DET1.42">'Баланс'!$92:$92</definedName>
    <definedName name="DET1.43">'Баланс'!$103:$103</definedName>
    <definedName name="DET1.44">'Баланс'!$104:$104</definedName>
    <definedName name="DET1.45">'Баланс'!$108:$108</definedName>
    <definedName name="DET1.46">'Баланс'!$109:$109</definedName>
    <definedName name="DET1.47">'Баланс'!$110:$110</definedName>
    <definedName name="DET1.48">'Баланс'!$111:$111</definedName>
    <definedName name="DET1.49">'Баланс'!$112:$112</definedName>
    <definedName name="DET1.5">'Баланс'!$28:$28</definedName>
    <definedName name="DET1.50">'Баланс'!$113:$113</definedName>
    <definedName name="DET1.51">'Баланс'!$115:$115</definedName>
    <definedName name="DET1.52">'Баланс'!$116:$116</definedName>
    <definedName name="DET1.53">'Баланс'!$117:$117</definedName>
    <definedName name="DET1.54">'Баланс'!$130:$130</definedName>
    <definedName name="DET1.55">'Баланс'!$131:$131</definedName>
    <definedName name="DET1.56">'Баланс'!$132:$132</definedName>
    <definedName name="DET1.57">'Баланс'!$135:$135</definedName>
    <definedName name="DET1.58">'Баланс'!$136:$136</definedName>
    <definedName name="DET1.59">'Баланс'!$137:$137</definedName>
    <definedName name="DET1.6">'Баланс'!$29:$29</definedName>
    <definedName name="DET1.60">'Баланс'!$138:$138</definedName>
    <definedName name="DET1.61">'Баланс'!$139:$139</definedName>
    <definedName name="DET1.62">'Баланс'!$140:$140</definedName>
    <definedName name="DET1.63">'Баланс'!$149:$149</definedName>
    <definedName name="DET1.64">'Баланс'!$150:$150</definedName>
    <definedName name="DET1.65">'Баланс'!$151:$151</definedName>
    <definedName name="DET1.66">'Баланс'!$152:$152</definedName>
    <definedName name="DET1.67">'Баланс'!$153:$153</definedName>
    <definedName name="DET1.68">'Баланс'!$160:$160</definedName>
    <definedName name="DET1.69">'Баланс'!$161:$161</definedName>
    <definedName name="DET1.7">'Баланс'!$30:$30</definedName>
    <definedName name="DET1.70">'Баланс'!$162:$162</definedName>
    <definedName name="DET1.71">'Баланс'!$163:$163</definedName>
    <definedName name="DET1.72">'Баланс'!$164:$164</definedName>
    <definedName name="DET1.8">'Баланс'!$31:$31</definedName>
    <definedName name="DET1.9">'Баланс'!$33:$33</definedName>
    <definedName name="Det2">'Баланс'!#REF!</definedName>
    <definedName name="Det3">'Баланс'!#REF!</definedName>
    <definedName name="Det4">'Баланс'!#REF!</definedName>
    <definedName name="DetStr">'Баланс'!#REF!</definedName>
    <definedName name="DetType">'Баланс'!#REF!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mail1_Xml">'Выгрузка в ФНС'!$D$23</definedName>
    <definedName name="Email2_Xml">'Выгрузка в ФНС'!$D$31</definedName>
    <definedName name="END">'Баланс'!$M$171</definedName>
    <definedName name="filePathGNU">'Выгрузка в ФНС'!$B$36</definedName>
    <definedName name="FolderPath">'Выгрузка'!$E$17</definedName>
    <definedName name="Group1">'Баланс'!#REF!</definedName>
    <definedName name="GROUP1.1">'Баланс'!$22:$22</definedName>
    <definedName name="GROUP1.10">'Баланс'!$71:$71</definedName>
    <definedName name="GROUP1.11">'Баланс'!$76:$76</definedName>
    <definedName name="GROUP1.12">'Баланс'!$77:$77</definedName>
    <definedName name="GROUP1.13">'Баланс'!$79:$79</definedName>
    <definedName name="GROUP1.14">'Баланс'!$89:$89</definedName>
    <definedName name="GROUP1.15">'Баланс'!$100:$100</definedName>
    <definedName name="GROUP1.16">'Баланс'!$101:$101</definedName>
    <definedName name="GROUP1.17">'Баланс'!$102:$102</definedName>
    <definedName name="GROUP1.18">'Баланс'!$105:$105</definedName>
    <definedName name="GROUP1.19">'Баланс'!$106:$106</definedName>
    <definedName name="GROUP1.2">'Баланс'!$27:$27</definedName>
    <definedName name="GROUP1.20">'Баланс'!$107:$107</definedName>
    <definedName name="GROUP1.21">'Баланс'!$114:$114</definedName>
    <definedName name="GROUP1.22">'Баланс'!$118:$118</definedName>
    <definedName name="GROUP1.23">'Баланс'!$119:$119</definedName>
    <definedName name="GROUP1.24">'Баланс'!$120:$120</definedName>
    <definedName name="GROUP1.25">'Баланс'!$129:$129</definedName>
    <definedName name="GROUP1.26">'Баланс'!$133:$133</definedName>
    <definedName name="GROUP1.27">'Баланс'!$134:$134</definedName>
    <definedName name="GROUP1.28">'Баланс'!$148:$148</definedName>
    <definedName name="GROUP1.29">'Баланс'!$154:$154</definedName>
    <definedName name="GROUP1.3">'Баланс'!$32:$32</definedName>
    <definedName name="GROUP1.30">'Баланс'!$155:$155</definedName>
    <definedName name="GROUP1.31">'Баланс'!$156:$156</definedName>
    <definedName name="GROUP1.32">'Баланс'!$157:$157</definedName>
    <definedName name="GROUP1.33">'Баланс'!$159:$159</definedName>
    <definedName name="GROUP1.34">'Баланс'!$165:$165</definedName>
    <definedName name="GROUP1.4">'Баланс'!$44:$44</definedName>
    <definedName name="GROUP1.5">'Баланс'!$48:$48</definedName>
    <definedName name="GROUP1.6">'Баланс'!$52:$52</definedName>
    <definedName name="GROUP1.7">'Баланс'!$56:$56</definedName>
    <definedName name="GROUP1.8">'Баланс'!$57:$57</definedName>
    <definedName name="GROUP1.9">'Баланс'!$59:$59</definedName>
    <definedName name="GroupCode">'Справка'!#REF!</definedName>
    <definedName name="GroupStr">'Баланс'!#REF!</definedName>
    <definedName name="GroupType">'Баланс'!#REF!</definedName>
    <definedName name="HAGENT1">'Баланс'!$B$7</definedName>
    <definedName name="HAGENT2">'Баланс'!$B$9</definedName>
    <definedName name="Head1">'Баланс'!#REF!</definedName>
    <definedName name="HEAD1.1">'Баланс'!$21:$21</definedName>
    <definedName name="HEAD1.2">'Баланс'!$78:$78</definedName>
    <definedName name="HEAD1.3">'Баланс'!$128:$128</definedName>
    <definedName name="HEAD1.4">'Баланс'!$158:$158</definedName>
    <definedName name="HeadStr">'Баланс'!#REF!</definedName>
    <definedName name="IDEN_FIN_TO">'Выгрузка в ФНС'!$D$7</definedName>
    <definedName name="IDEN_TO">'Выгрузка в ФНС'!$D$6</definedName>
    <definedName name="Last">'[1]Доходы'!#REF!</definedName>
    <definedName name="Name1">'Баланс'!#REF!</definedName>
    <definedName name="Name2">'Баланс'!#REF!</definedName>
    <definedName name="Name3">'Баланс'!#REF!</definedName>
    <definedName name="NoBudgSum1">'Баланс'!#REF!</definedName>
    <definedName name="NoBudgSum2">'Баланс'!#REF!</definedName>
    <definedName name="NoBudgSum3">'Баланс'!#REF!</definedName>
    <definedName name="NoBudgSumEnd1">'Баланс'!#REF!</definedName>
    <definedName name="NoBudgSumEnd2">'Баланс'!#REF!</definedName>
    <definedName name="OKПО1_Xml">'Выгрузка в ФНС'!$K$4</definedName>
    <definedName name="OKПО2_Xml">'Выгрузка в ФНС'!$K$6</definedName>
    <definedName name="PATH_FOLDER">'Выгрузка в ФНС'!$D$3</definedName>
    <definedName name="RefDet">#REF!</definedName>
    <definedName name="RefTotal">#REF!</definedName>
    <definedName name="Summ10">#REF!</definedName>
    <definedName name="Summ11">#REF!</definedName>
    <definedName name="Summ12">#REF!</definedName>
    <definedName name="Summ13">#REF!</definedName>
    <definedName name="Summ2">#REF!</definedName>
    <definedName name="Summ3">#REF!</definedName>
    <definedName name="Summ4">#REF!</definedName>
    <definedName name="Summ5">#REF!</definedName>
    <definedName name="Summ6">#REF!</definedName>
    <definedName name="Summ7">#REF!</definedName>
    <definedName name="Summ8">#REF!</definedName>
    <definedName name="Summ9">#REF!</definedName>
    <definedName name="SummTot10">#REF!</definedName>
    <definedName name="SummTot11">#REF!</definedName>
    <definedName name="SummTot12">#REF!</definedName>
    <definedName name="SummTot13">#REF!</definedName>
    <definedName name="SummTot2">#REF!</definedName>
    <definedName name="SummTot3">#REF!</definedName>
    <definedName name="SummTot4">#REF!</definedName>
    <definedName name="SummTot5">#REF!</definedName>
    <definedName name="SummTot6">#REF!</definedName>
    <definedName name="SummTot7">#REF!</definedName>
    <definedName name="SummTot8">#REF!</definedName>
    <definedName name="SummTot9">#REF!</definedName>
    <definedName name="TAB_END">'Баланс'!#REF!</definedName>
    <definedName name="TAB_END.1">'Баланс'!$37:$37</definedName>
    <definedName name="TAB_END.2">'Баланс'!$64:$64</definedName>
    <definedName name="TAB_END.3">'Баланс'!$93:$93</definedName>
    <definedName name="TAB_END.4">'Баланс'!$121:$121</definedName>
    <definedName name="TAB_END.5">'Баланс'!$141:$141</definedName>
    <definedName name="TAB_END.6">'Баланс'!$166:$166</definedName>
    <definedName name="TAB_END2">'Справка'!#REF!</definedName>
    <definedName name="TAB_END2.1">'Справка'!$41:$41</definedName>
    <definedName name="TextVerFile">'Выгрузка'!$G$20</definedName>
    <definedName name="TimeSum1">'Баланс'!#REF!</definedName>
    <definedName name="TimeSum2">'Баланс'!#REF!</definedName>
    <definedName name="TimeSum3">'Баланс'!#REF!</definedName>
    <definedName name="TimeSumEnd1">'Баланс'!#REF!</definedName>
    <definedName name="TimeSumEnd2">'Баланс'!#REF!</definedName>
    <definedName name="TotalSum1">'Баланс'!#REF!</definedName>
    <definedName name="TotalSum2">'Баланс'!#REF!</definedName>
    <definedName name="TotalSum3">'Баланс'!#REF!</definedName>
    <definedName name="TotalSumEnd1">'Баланс'!#REF!</definedName>
    <definedName name="TotalSumEnd2">'Баланс'!#REF!</definedName>
    <definedName name="txt_fileName">'Выгрузка'!$E$26</definedName>
    <definedName name="txt_info">#REF!</definedName>
    <definedName name="txt_runButton">#REF!</definedName>
    <definedName name="www">'Баланс'!#REF!</definedName>
    <definedName name="Бухгалтер">'Справка'!$T$45</definedName>
    <definedName name="ВерсПрог">'Выгрузка в ФНС'!$D$11</definedName>
    <definedName name="ВерсФорм">'Выгрузка в ФНС'!$D$12</definedName>
    <definedName name="ВЕРХ">'Справка'!$1:$3</definedName>
    <definedName name="ГБК">'Баланс'!$M$11</definedName>
    <definedName name="ГБК_Xml">'Выгрузка в ФНС'!$K$7</definedName>
    <definedName name="ГОД">'Баланс'!$H$5</definedName>
    <definedName name="ГРУППА2">'[2]СТР2'!#REF!</definedName>
    <definedName name="Дата">'Баланс'!$F$5</definedName>
    <definedName name="ДатаДок">'Выгрузка в ФНС'!$D$14</definedName>
    <definedName name="ДатаОтч">'Баланс'!$M$6</definedName>
    <definedName name="ДатаОтчXml">'Выгрузка в ФНС'!$D$33</definedName>
    <definedName name="ДЕТ2">'Справка'!#REF!</definedName>
    <definedName name="ДЕТ2.1">'Справка'!$8:$8</definedName>
    <definedName name="ДЕТ2.10">'Справка'!$17:$17</definedName>
    <definedName name="ДЕТ2.11">'Справка'!$18:$18</definedName>
    <definedName name="ДЕТ2.12">'Справка'!$19:$19</definedName>
    <definedName name="ДЕТ2.13">'Справка'!$20:$20</definedName>
    <definedName name="ДЕТ2.14">'Справка'!$21:$21</definedName>
    <definedName name="ДЕТ2.15">'Справка'!$22:$22</definedName>
    <definedName name="ДЕТ2.16">'Справка'!$23:$23</definedName>
    <definedName name="ДЕТ2.17">'Справка'!$24:$24</definedName>
    <definedName name="ДЕТ2.18">'Справка'!$25:$25</definedName>
    <definedName name="ДЕТ2.19">'Справка'!$26:$26</definedName>
    <definedName name="ДЕТ2.2">'Справка'!$9:$9</definedName>
    <definedName name="ДЕТ2.20">'Справка'!$27:$27</definedName>
    <definedName name="ДЕТ2.21">'Справка'!$28:$28</definedName>
    <definedName name="ДЕТ2.22">'Справка'!$29:$29</definedName>
    <definedName name="ДЕТ2.23">'Справка'!$30:$30</definedName>
    <definedName name="ДЕТ2.24">'Справка'!$31:$31</definedName>
    <definedName name="ДЕТ2.25">'Справка'!$32:$32</definedName>
    <definedName name="ДЕТ2.26">'Справка'!$33:$33</definedName>
    <definedName name="ДЕТ2.27">'Справка'!$34:$34</definedName>
    <definedName name="ДЕТ2.28">'Справка'!$35:$35</definedName>
    <definedName name="ДЕТ2.29">'Справка'!$36:$36</definedName>
    <definedName name="ДЕТ2.3">'Справка'!$10:$10</definedName>
    <definedName name="ДЕТ2.30">'Справка'!$37:$37</definedName>
    <definedName name="ДЕТ2.31">'Справка'!$38:$38</definedName>
    <definedName name="ДЕТ2.32">'Справка'!$39:$39</definedName>
    <definedName name="ДЕТ2.33">'Справка'!$40:$40</definedName>
    <definedName name="ДЕТ2.4">'Справка'!$11:$11</definedName>
    <definedName name="ДЕТ2.5">'Справка'!$12:$12</definedName>
    <definedName name="ДЕТ2.6">'Справка'!$13:$13</definedName>
    <definedName name="ДЕТ2.7">'Справка'!$14:$14</definedName>
    <definedName name="ДЕТ2.8">'Справка'!$15:$15</definedName>
    <definedName name="ДЕТ2.9">'Справка'!$16:$16</definedName>
    <definedName name="Дефициты700_6">'[1]Дефициты'!#REF!</definedName>
    <definedName name="Дефициты700_8">'[1]Дефициты'!#REF!</definedName>
    <definedName name="Дефициты710_6">'[1]Дефициты'!#REF!</definedName>
    <definedName name="Дефициты710_8">'[1]Дефициты'!#REF!</definedName>
    <definedName name="Дефициты720_6">'[1]Дефициты'!#REF!</definedName>
    <definedName name="Дефициты720_8">'[1]Дефициты'!#REF!</definedName>
    <definedName name="Дефициты800_5">'[1]Дефициты'!#REF!</definedName>
    <definedName name="Дефициты800_6">'[1]Дефициты'!#REF!</definedName>
    <definedName name="Дефициты800_8">'[1]Дефициты'!#REF!</definedName>
    <definedName name="Дефициты810_5">'[1]Дефициты'!#REF!</definedName>
    <definedName name="Дефициты810_6">'[1]Дефициты'!#REF!</definedName>
    <definedName name="Дефициты810_8">'[1]Дефициты'!#REF!</definedName>
    <definedName name="Дефициты811_5">'[1]Дефициты'!#REF!</definedName>
    <definedName name="Дефициты811_8">'[1]Дефициты'!#REF!</definedName>
    <definedName name="Дефициты812_5">'[1]Дефициты'!#REF!</definedName>
    <definedName name="Дефициты812_6">'[1]Дефициты'!#REF!</definedName>
    <definedName name="Дефициты812_8">'[1]Дефициты'!#REF!</definedName>
    <definedName name="Дефициты820_6">'[1]Дефициты'!#REF!</definedName>
    <definedName name="Дефициты820_8">'[1]Дефициты'!#REF!</definedName>
    <definedName name="Дефициты821_6">'[1]Дефициты'!#REF!</definedName>
    <definedName name="Дефициты821_8">'[1]Дефициты'!#REF!</definedName>
    <definedName name="Дефициты822_6">'[1]Дефициты'!#REF!</definedName>
    <definedName name="Дефициты822_8">'[1]Дефициты'!#REF!</definedName>
    <definedName name="ИдФайл">'Выгрузка в ФНС'!$D$5</definedName>
    <definedName name="ИНН">'Баланс'!$M$8</definedName>
    <definedName name="ИННЮЛ">'Выгрузка в ФНС'!$D$8</definedName>
    <definedName name="Ит10Расходы">'[1]Расходы'!#REF!</definedName>
    <definedName name="Ит11Расходы">'[1]Расходы'!#REF!</definedName>
    <definedName name="Ит4Доходы">'[1]Доходы'!#REF!</definedName>
    <definedName name="Ит4Расходы">'[1]Расходы'!#REF!</definedName>
    <definedName name="Ит5Дефициты">'[1]Дефициты'!#REF!</definedName>
    <definedName name="Ит5Доходы">'[1]Доходы'!#REF!</definedName>
    <definedName name="Ит5Расходы">'[1]Расходы'!#REF!</definedName>
    <definedName name="Ит6Дефициты">'[1]Дефициты'!#REF!</definedName>
    <definedName name="Ит6Доходы">'[1]Доходы'!#REF!</definedName>
    <definedName name="Ит6Расходы">'[1]Расходы'!#REF!</definedName>
    <definedName name="Ит7Дефициты">'[1]Дефициты'!#REF!</definedName>
    <definedName name="Ит7Доходы">'[1]Доходы'!#REF!</definedName>
    <definedName name="Ит7Расходы">'[1]Расходы'!#REF!</definedName>
    <definedName name="Ит8Доходы">'[1]Доходы'!#REF!</definedName>
    <definedName name="Ит8Расходы">'[1]Расходы'!#REF!</definedName>
    <definedName name="Ит9Доходы">'[1]Доходы'!#REF!</definedName>
    <definedName name="Ит9Расходы">'[1]Расходы'!#REF!</definedName>
    <definedName name="КНД">'Выгрузка в ФНС'!$D$13</definedName>
    <definedName name="КонецСПР">'Справка'!$X$43</definedName>
    <definedName name="КонецСТР1">'Баланс'!$M$168</definedName>
    <definedName name="КПП">'Выгрузка в ФНС'!$D$9</definedName>
    <definedName name="МФБухгалтер">'Выгрузка'!$G$9</definedName>
    <definedName name="МФДатаПо">'Выгрузка'!$G$5</definedName>
    <definedName name="МФДолжность">'Выгрузка'!$G$13</definedName>
    <definedName name="МФДолжностьУполЛиц">'Выгрузка'!$G$11</definedName>
    <definedName name="МФИсполнитель">'Выгрузка'!$G$12</definedName>
    <definedName name="МФИСТ">'Выгрузка'!$G$6</definedName>
    <definedName name="МФПРД">'Выгрузка'!$G$4</definedName>
    <definedName name="МФРуководитель">'Выгрузка'!$G$7</definedName>
    <definedName name="МФРуководительУполЛиц">'Выгрузка'!$G$10</definedName>
    <definedName name="МФРуководительФЭС">'Выгрузка'!$G$8</definedName>
    <definedName name="МФТелефон">'Выгрузка'!$G$14</definedName>
    <definedName name="НаимБюджета">'Баланс'!#REF!</definedName>
    <definedName name="НаимДок_Xml">'Выгрузка в ФНС'!$D$32</definedName>
    <definedName name="НаимОрг_Xml">'Выгрузка в ФНС'!$K$8</definedName>
    <definedName name="НачалСПР">'Справка'!$A$4</definedName>
    <definedName name="НачалСТР1">'Баланс'!$C$14</definedName>
    <definedName name="НомКорр">'Выгрузка в ФНС'!$D$17</definedName>
    <definedName name="ОКЕИ_Xml">'Выгрузка в ФНС'!$K$11</definedName>
    <definedName name="ОКПО">'Баланс'!#REF!</definedName>
    <definedName name="ОКПО1">'Баланс'!$M$7</definedName>
    <definedName name="ОКПО2">'Баланс'!$M$10</definedName>
    <definedName name="ОКТМО">'Баланс'!$M$9</definedName>
    <definedName name="ОКТМО_Xml">'Выгрузка в ФНС'!$K$5</definedName>
    <definedName name="ОтчетГодXml">'Выгрузка в ФНС'!$D$16</definedName>
    <definedName name="Принадлежность">'Баланс'!#REF!</definedName>
    <definedName name="ПрПодп">'Выгрузка в ФНС'!$D$18</definedName>
    <definedName name="РасходыКонец">'[1]Расходы'!#REF!</definedName>
    <definedName name="Рез6Расходы">'[1]Расходы'!#REF!</definedName>
    <definedName name="Рез7Расходы">'[1]Расходы'!#REF!</definedName>
    <definedName name="Рез8Расходы">'[1]Расходы'!#REF!</definedName>
    <definedName name="Рез9Расходы">'[1]Расходы'!#REF!</definedName>
    <definedName name="Руководитель">'Справка'!$F$45</definedName>
    <definedName name="СтДоходы1">'[1]Доходы'!#REF!</definedName>
    <definedName name="СтДоходы2">'[1]Доходы'!#REF!</definedName>
    <definedName name="СтДоходы3">'[1]Доходы'!#REF!</definedName>
    <definedName name="СтДоходы4">'[1]Доходы'!#REF!</definedName>
    <definedName name="СтДоходы5">'[1]Доходы'!#REF!</definedName>
    <definedName name="СтДоходы6">'[1]Доходы'!#REF!</definedName>
    <definedName name="СтДоходы7">'[1]Доходы'!#REF!</definedName>
    <definedName name="СтДоходы8">'[1]Доходы'!#REF!</definedName>
    <definedName name="СтДоходы9">'[1]Доходы'!#REF!</definedName>
    <definedName name="Столбец1">'[1]Расходы'!#REF!</definedName>
    <definedName name="Столбец10">'[1]Расходы'!#REF!</definedName>
    <definedName name="Столбец11">'[1]Расходы'!#REF!</definedName>
    <definedName name="Столбец2">'[1]Расходы'!#REF!</definedName>
    <definedName name="Столбец3">'[1]Расходы'!#REF!</definedName>
    <definedName name="Столбец4">'[1]Расходы'!#REF!</definedName>
    <definedName name="Столбец5">'[1]Расходы'!#REF!</definedName>
    <definedName name="Столбец6">'[1]Расходы'!#REF!</definedName>
    <definedName name="Столбец7">'[1]Расходы'!#REF!</definedName>
    <definedName name="Столбец8">'[1]Расходы'!#REF!</definedName>
    <definedName name="Столбец9">'[1]Расходы'!#REF!</definedName>
    <definedName name="Строка">'Баланс'!#REF!</definedName>
    <definedName name="СТРОКА.1">'Баланс'!$15:$15</definedName>
    <definedName name="СТРОКА.2">'Баланс'!$38:$38</definedName>
    <definedName name="СТРОКА.3">'Баланс'!$65:$65</definedName>
    <definedName name="СТРОКА.4">'Баланс'!$94:$94</definedName>
    <definedName name="СТРОКА.5">'Баланс'!$122:$122</definedName>
    <definedName name="СТРОКА.6">'Баланс'!$142:$142</definedName>
    <definedName name="Строка_номер">'Баланс'!#REF!</definedName>
    <definedName name="Строка_номер2">'Справка'!#REF!</definedName>
    <definedName name="Строка2">'Справка'!#REF!</definedName>
    <definedName name="СТРОКА2.1">'Справка'!$1:$1</definedName>
    <definedName name="Тлф1_Xml">'Выгрузка в ФНС'!$D$22</definedName>
    <definedName name="Тлф2_Xml">'Выгрузка в ФНС'!$D$30</definedName>
    <definedName name="УплПредИмя">'Выгрузка в ФНС'!$D$28</definedName>
    <definedName name="УплПредОтч">'Выгрузка в ФНС'!$D$29</definedName>
    <definedName name="УплПредФам">'Выгрузка в ФНС'!$D$27</definedName>
    <definedName name="Учредит_Xml">'Выгрузка в ФНС'!$K$9</definedName>
    <definedName name="УчредПолн_Xml">'Выгрузка в ФНС'!$K$10</definedName>
    <definedName name="Шап1">'Баланс'!#REF!</definedName>
    <definedName name="Шап2">'Баланс'!#REF!</definedName>
    <definedName name="Шап3">'Баланс'!#REF!</definedName>
    <definedName name="Шап5">'Баланс'!#REF!</definedName>
    <definedName name="Шап6">'Баланс'!#REF!</definedName>
    <definedName name="Шапка">'Баланс'!#REF!</definedName>
    <definedName name="ШАПКА.1">'Баланс'!$16:$20</definedName>
    <definedName name="ШАПКА.2">'Баланс'!$39:$43</definedName>
    <definedName name="ШАПКА.3">'Баланс'!$66:$70</definedName>
    <definedName name="ШАПКА.4">'Баланс'!$95:$99</definedName>
    <definedName name="ШАПКА.5">'Баланс'!$123:$127</definedName>
    <definedName name="ШАПКА.6">'Баланс'!$143:$147</definedName>
    <definedName name="ШАПКА2">'Справка'!#REF!</definedName>
    <definedName name="ШАПКА2.1">'Справка'!$7:$7</definedName>
    <definedName name="ШапкаЗнач">'Баланс'!#REF!</definedName>
  </definedNames>
  <calcPr fullCalcOnLoad="1"/>
</workbook>
</file>

<file path=xl/sharedStrings.xml><?xml version="1.0" encoding="utf-8"?>
<sst xmlns="http://schemas.openxmlformats.org/spreadsheetml/2006/main" count="804" uniqueCount="490">
  <si>
    <t>КОДЫ</t>
  </si>
  <si>
    <t>Руководитель</t>
  </si>
  <si>
    <t>Главный бухгалтер</t>
  </si>
  <si>
    <t>А К Т И В</t>
  </si>
  <si>
    <t>Код строки</t>
  </si>
  <si>
    <t xml:space="preserve">      На начало года</t>
  </si>
  <si>
    <t>На конец отчетного периода</t>
  </si>
  <si>
    <t>Итого</t>
  </si>
  <si>
    <t>(подпись)</t>
  </si>
  <si>
    <t>(расшифровка подписи)</t>
  </si>
  <si>
    <t>г.</t>
  </si>
  <si>
    <t xml:space="preserve">     СПРАВКА</t>
  </si>
  <si>
    <t>о наличии имущества и обязательств на забалансовых счетах</t>
  </si>
  <si>
    <t>итого</t>
  </si>
  <si>
    <t xml:space="preserve">на  1  </t>
  </si>
  <si>
    <t>&lt;*&gt; Данные по этим строкам в валюту баланса не входят.</t>
  </si>
  <si>
    <t>актив – пассив</t>
  </si>
  <si>
    <t>БАЛАНС</t>
  </si>
  <si>
    <t>0503730</t>
  </si>
  <si>
    <t>Наименование органа, осуществля-</t>
  </si>
  <si>
    <t>ющего полномочия учредителя:</t>
  </si>
  <si>
    <t>Учредитель:</t>
  </si>
  <si>
    <t>Обособленное подразделение:</t>
  </si>
  <si>
    <t>Учреждение:</t>
  </si>
  <si>
    <t>деятельность
с целевыми
средствами</t>
  </si>
  <si>
    <t>ГОСУДАРСТВЕННОГО (МУНИЦИПАЛЬНОГО) УЧРЕЖДЕНИЯ</t>
  </si>
  <si>
    <t>годовая</t>
  </si>
  <si>
    <t>Периодичность:</t>
  </si>
  <si>
    <t xml:space="preserve">Единица измерения: </t>
  </si>
  <si>
    <t>руб.</t>
  </si>
  <si>
    <t xml:space="preserve">Форма по ОКУД </t>
  </si>
  <si>
    <t xml:space="preserve">Дата </t>
  </si>
  <si>
    <t xml:space="preserve">по ОКПО </t>
  </si>
  <si>
    <t xml:space="preserve">Глава по БК </t>
  </si>
  <si>
    <t xml:space="preserve">по ОКЕИ </t>
  </si>
  <si>
    <t>Наименование
забалансового счета,
показателя</t>
  </si>
  <si>
    <t>Номер
забалан-
сового
счета</t>
  </si>
  <si>
    <t>Код
стро-
ки</t>
  </si>
  <si>
    <t>На начало года</t>
  </si>
  <si>
    <t>Исполнитель</t>
  </si>
  <si>
    <t>(должность)</t>
  </si>
  <si>
    <t>Централизованная бухгалтерия</t>
  </si>
  <si>
    <t>(уполномоченное лицо)</t>
  </si>
  <si>
    <t>"        " _______________________  20        г.</t>
  </si>
  <si>
    <t>C:\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</si>
  <si>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</si>
  <si>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</si>
  <si>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</si>
  <si>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</si>
  <si>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Руководитель ФЭС: </t>
  </si>
  <si>
    <t xml:space="preserve">Центр.бух.: </t>
  </si>
  <si>
    <t xml:space="preserve">Руководитель (упол. лицо): </t>
  </si>
  <si>
    <t xml:space="preserve">Должность: </t>
  </si>
  <si>
    <t xml:space="preserve">Исполнитель: </t>
  </si>
  <si>
    <t xml:space="preserve">Телефон: </t>
  </si>
  <si>
    <t>#%</t>
  </si>
  <si>
    <t>&lt;set page="Выгрузка"/&gt;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</si>
  <si>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</si>
  <si>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</si>
  <si>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</si>
  <si>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</si>
  <si>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</si>
  <si>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</si>
  <si>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</si>
  <si>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</si>
  <si>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</si>
  <si>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>&lt;/tbl&gt;</t>
  </si>
  <si>
    <t>ТБ=02</t>
  </si>
  <si>
    <t>ТБ=03</t>
  </si>
  <si>
    <t>#&amp;</t>
  </si>
  <si>
    <t>Руководитель=&lt;c name="МФРуководитель"/&gt;</t>
  </si>
  <si>
    <t>Руководитель ФЭС=&lt;c name="МФРуководительФЭС"/&gt;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</si>
  <si>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</si>
  <si>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</si>
  <si>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</si>
  <si>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Исполнитель=&lt;c name="МФИсполнитель"/&gt;</t>
  </si>
  <si>
    <t>Должность=&lt;c name="МФДолжность"/&gt;</t>
  </si>
  <si>
    <t>Тел.=&lt;c name="МФТелефон"/&gt;</t>
  </si>
  <si>
    <t>#~</t>
  </si>
  <si>
    <t>##</t>
  </si>
  <si>
    <t>&lt;set page="Баланс"/&gt;</t>
  </si>
  <si>
    <t>&lt;set page="Справка"/&gt;</t>
  </si>
  <si>
    <t>КОДФ=330</t>
  </si>
  <si>
    <t>ППО=ПАРУС 8 Бухгалтерия</t>
  </si>
  <si>
    <t>Наименование</t>
  </si>
  <si>
    <t>Код</t>
  </si>
  <si>
    <t>Значение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</si>
  <si>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</si>
  <si>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</si>
  <si>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</si>
  <si>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</si>
  <si>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</si>
  <si>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</si>
  <si>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</si>
  <si>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</si>
  <si>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</si>
  <si>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</si>
  <si>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</si>
  <si>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</si>
  <si>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</si>
  <si>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</si>
  <si>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</si>
  <si>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</si>
  <si>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Параметры выгрузки</t>
  </si>
  <si>
    <t>Дата</t>
  </si>
  <si>
    <t>Год</t>
  </si>
  <si>
    <t>Месяц</t>
  </si>
  <si>
    <t>День</t>
  </si>
  <si>
    <t>ПАРУС 8561</t>
  </si>
  <si>
    <t>NO_BOUCHR1</t>
  </si>
  <si>
    <t>ИНН</t>
  </si>
  <si>
    <t>КПП</t>
  </si>
  <si>
    <t>0</t>
  </si>
  <si>
    <t>Файл:</t>
  </si>
  <si>
    <t>Отчетный год</t>
  </si>
  <si>
    <t>ОтчетГод</t>
  </si>
  <si>
    <t>Номер корректировки</t>
  </si>
  <si>
    <t>НомКорр</t>
  </si>
  <si>
    <t xml:space="preserve">0 – первичный документ, 
1 – 999 – номер корректировки для корректирующего документа
</t>
  </si>
  <si>
    <t>ОКЕИ</t>
  </si>
  <si>
    <t>ОКПО</t>
  </si>
  <si>
    <t>ОКПО_Учр</t>
  </si>
  <si>
    <t>ГлаваБК</t>
  </si>
  <si>
    <t>НаимОрг</t>
  </si>
  <si>
    <t>ИННЮЛ</t>
  </si>
  <si>
    <t>Учредит</t>
  </si>
  <si>
    <t>УчредПолн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</si>
  <si>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</si>
  <si>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</si>
  <si>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</si>
  <si>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</si>
  <si>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</si>
  <si>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</si>
  <si>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ПрПодп</t>
  </si>
  <si>
    <t>Руководитель учреждения (Телефон)</t>
  </si>
  <si>
    <t>Руководитель учреждения (Email)</t>
  </si>
  <si>
    <t>Дата, на которую сформирован баланс</t>
  </si>
  <si>
    <t>ДатаОтч</t>
  </si>
  <si>
    <t>К</t>
  </si>
  <si>
    <t>Признак лица, подписавшего документ</t>
  </si>
  <si>
    <t>1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</si>
  <si>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</si>
  <si>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</si>
  <si>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</si>
  <si>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</si>
  <si>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</si>
  <si>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>Ууполномоченный представитель (Email)</t>
  </si>
  <si>
    <t>НаимДок</t>
  </si>
  <si>
    <t xml:space="preserve">Наименование документа, подтверждающего полномочия представителя </t>
  </si>
  <si>
    <t xml:space="preserve">по ОКТMО </t>
  </si>
  <si>
    <t xml:space="preserve">ИНН </t>
  </si>
  <si>
    <t>ОКТМО</t>
  </si>
  <si>
    <t>деятельность по государственному заданию</t>
  </si>
  <si>
    <t>приносящая доход деятельность</t>
  </si>
  <si>
    <t>Дополнительные реквизиты</t>
  </si>
  <si>
    <t>Обозначение</t>
  </si>
  <si>
    <t>Пояснение</t>
  </si>
  <si>
    <t xml:space="preserve">Периодичность: </t>
  </si>
  <si>
    <t xml:space="preserve">Регламентная дата: </t>
  </si>
  <si>
    <t xml:space="preserve">ФИО руководителя: </t>
  </si>
  <si>
    <t>ФИО руководителя финансово-экономической службы</t>
  </si>
  <si>
    <t xml:space="preserve">ФИО руководителя (уполномоченного лица): </t>
  </si>
  <si>
    <t xml:space="preserve">Должность руководителя (уполномоченного лица): </t>
  </si>
  <si>
    <t xml:space="preserve">ФИО исполнителя: </t>
  </si>
  <si>
    <t>Должность исполнителя:</t>
  </si>
  <si>
    <t xml:space="preserve">Телефон исполнителя: </t>
  </si>
  <si>
    <t>Регламентная дата, на которую предоставляется отчетность в формате ДД.ММ.ГГГГ (ДД – день, ММ – месяц, ГГГГ – год.) Инициализируется датой составления отчетности из кодовой части</t>
  </si>
  <si>
    <t xml:space="preserve"> Каталог:</t>
  </si>
  <si>
    <t xml:space="preserve"> Номер версии текстового файла:</t>
  </si>
  <si>
    <t xml:space="preserve"> Номер версии архивного файла:</t>
  </si>
  <si>
    <t xml:space="preserve"> Архивный файл:</t>
  </si>
  <si>
    <t xml:space="preserve"> Текстовый файл:</t>
  </si>
  <si>
    <t>01</t>
  </si>
  <si>
    <t>Периодичность (4-квартальная, 5-годовая)</t>
  </si>
  <si>
    <t xml:space="preserve">  &lt;area nameLT ="НачалСПР" nameRB = "КонецСПР" exclCols = "3,4,5,6,7,8,11,13,14,17,18,20,21" TypeValue = "3" StartStr = "2"/&gt;</t>
  </si>
  <si>
    <t xml:space="preserve">  &lt;area nameLT ="НачалСТР1" nameRB = "КонецСТР1" exclCols = "2" TypeValue = "1" StartStr = "2"/&gt;</t>
  </si>
  <si>
    <t xml:space="preserve">  &lt;area nameLT ="НачалСТР1" nameRB = "КонецСТР1" exclCols = "2" TypeValue = "2" StartStr = "2"/&gt;</t>
  </si>
  <si>
    <t>доп. значения для выгрузки</t>
  </si>
  <si>
    <t>(в ред. Приказов Минфина России от 26.10.2012 № 139н, от 29.12.2014 № 172н, от 20.03.2015 № 43н, от 17.12.2015 № 199н, от 16.11.2016 № 209н)</t>
  </si>
  <si>
    <t>5.05</t>
  </si>
  <si>
    <t>Глава министерства, ведомства:</t>
  </si>
  <si>
    <t>3-х значный код главы министерства, ведомства в соответствии с приложенем 9 «Перечень главных распорядителей средств федерального бюджета и бюджетов государственных внебюджетных фондов Российской Федерации» приказа Минфина России от 01.07.2013 N 65н «Об утверждении указаний о порядке применения бюджетной классификации Российской Федерации», ФО; в случае предоставления файла ФО, указывается код субъекта с лидирующим нулем («0» + значение графы 2 приложения 6. Справочник кодов субъектов); в случае предоставления файла ГВБФ, указывается код ГВБФ в соответствии с графой 2 приложения 7. 
Код субъекта – 21-значный код субъекта отчетности ПУиО ГИИС ЭБ, состоящий из кода главы, типа субъекта (см. Приложение 4, графа 2), кода по Сводному реестру, ОКТМО бюджета финансирования.  В случае реорганизации – 21-значный код субъекта отчетности ПУиО ГИИС ЭБ, кому перешли функции реорганизуемого субъекта отчетности.
Заполняется вручную</t>
  </si>
  <si>
    <t>(наименование, ОГРН, ИНН, КПП, местонахождение)</t>
  </si>
  <si>
    <t>(телефон, e-mail)</t>
  </si>
  <si>
    <t>января</t>
  </si>
  <si>
    <t>01.01.2018</t>
  </si>
  <si>
    <t>14648151051</t>
  </si>
  <si>
    <t>МОУ Васильевская основная общеобразовательная школа</t>
  </si>
  <si>
    <t>3116005028</t>
  </si>
  <si>
    <t>I.  Нефинансовые активы</t>
  </si>
  <si>
    <t>Основные средства (балансовая стоимость, 010100000)*, всего</t>
  </si>
  <si>
    <t>010</t>
  </si>
  <si>
    <t xml:space="preserve">  в том числе:
  недвижимое имущество учреждения (010110000)*</t>
  </si>
  <si>
    <t>011</t>
  </si>
  <si>
    <t xml:space="preserve">  особо ценное движимое имущество учреждения (010120000)*</t>
  </si>
  <si>
    <t>012</t>
  </si>
  <si>
    <t xml:space="preserve">  иное движимое имущество учреждения (010130000)*</t>
  </si>
  <si>
    <t>013</t>
  </si>
  <si>
    <t xml:space="preserve">  предметы лизинга (010140000)*</t>
  </si>
  <si>
    <t>014</t>
  </si>
  <si>
    <t>Амортизация основных средств *</t>
  </si>
  <si>
    <t>020</t>
  </si>
  <si>
    <t xml:space="preserve">  в том числе:
  амортизация недвижимого имущества учреждения (010410000)*</t>
  </si>
  <si>
    <t>021</t>
  </si>
  <si>
    <t xml:space="preserve">  амортизация особо ценного движимого имущества учреждения (010420000)* </t>
  </si>
  <si>
    <t>022</t>
  </si>
  <si>
    <t xml:space="preserve">  амортизация иного движимого имущества учреждения (010430000)*</t>
  </si>
  <si>
    <t>023</t>
  </si>
  <si>
    <t xml:space="preserve">  амортизация предметов лизинга (010440000)*</t>
  </si>
  <si>
    <t>024</t>
  </si>
  <si>
    <t>Основные средства (остаточная стоимость, стр.010 - стр.020)</t>
  </si>
  <si>
    <t>030</t>
  </si>
  <si>
    <t xml:space="preserve">  из них:
  недвижимое имущество учреждения (остаточная стоимость, стр.011 - стр.021)</t>
  </si>
  <si>
    <t>031</t>
  </si>
  <si>
    <t xml:space="preserve">  особо ценное движимое имущество учреждения (остаточная стоимость, стр.012 - стр.022)</t>
  </si>
  <si>
    <t>032</t>
  </si>
  <si>
    <t xml:space="preserve">  иное движимое имущество учреждения (остаточная стоимость, стр.013 - стр.023)</t>
  </si>
  <si>
    <t>033</t>
  </si>
  <si>
    <t xml:space="preserve">  предметы лизинга (остаточная стоимость, стр.014 - стр.024)</t>
  </si>
  <si>
    <t>034</t>
  </si>
  <si>
    <t>Форма 0503730  с.2</t>
  </si>
  <si>
    <t>Нематериальные активы (балансовая стоимость, 010200000)*, всего</t>
  </si>
  <si>
    <t>040</t>
  </si>
  <si>
    <t xml:space="preserve">  из них:
  особо ценное движимое имущество учреждения (010220000)*</t>
  </si>
  <si>
    <t>041</t>
  </si>
  <si>
    <t xml:space="preserve">  иное движимое имущество учреждения (010230000) *</t>
  </si>
  <si>
    <t>042</t>
  </si>
  <si>
    <t xml:space="preserve">  предметы лизинга (010240000) *</t>
  </si>
  <si>
    <t>043</t>
  </si>
  <si>
    <t>Амортизация нематериальных активов *</t>
  </si>
  <si>
    <t>050</t>
  </si>
  <si>
    <t xml:space="preserve">  из них:
  особо ценное движимое имущество учреждения (010429000)*</t>
  </si>
  <si>
    <t>051</t>
  </si>
  <si>
    <t xml:space="preserve">  иного движимого имущества учреждения (010439000)*</t>
  </si>
  <si>
    <t>052</t>
  </si>
  <si>
    <t xml:space="preserve">  предметов лизинга (010449000)*</t>
  </si>
  <si>
    <t>053</t>
  </si>
  <si>
    <t>Нематериальные активы (остаточная стоимость, стр.040 - стр.050)</t>
  </si>
  <si>
    <t>060</t>
  </si>
  <si>
    <t xml:space="preserve">  из них:
  особо ценное движимое имущество учреждения (остаточная стоимость, стр.041 - стр.051)</t>
  </si>
  <si>
    <t>061</t>
  </si>
  <si>
    <t xml:space="preserve">  иное движимое имущество учреждения (остаточная стоимость, стр.042 - стр.052)</t>
  </si>
  <si>
    <t>062</t>
  </si>
  <si>
    <t xml:space="preserve">  предметы лизинга (остаточная стоимость, стр.043 - стр.053)</t>
  </si>
  <si>
    <t>063</t>
  </si>
  <si>
    <t>Непроизведенные активы (балансовая стоимость, 010300000)</t>
  </si>
  <si>
    <t>070</t>
  </si>
  <si>
    <t>Материальные запасы (010500000)</t>
  </si>
  <si>
    <t>080</t>
  </si>
  <si>
    <t xml:space="preserve">  из них:
  особо ценное движимое имущество учреждения (010520000)*</t>
  </si>
  <si>
    <t>081</t>
  </si>
  <si>
    <t>Вложения в нефинансовые активы (010600000)</t>
  </si>
  <si>
    <t>090</t>
  </si>
  <si>
    <t xml:space="preserve">  из них:
  в недвижимое имущество учреждения (010610000)</t>
  </si>
  <si>
    <t>091</t>
  </si>
  <si>
    <t xml:space="preserve">  в особо ценное движимое имущество учреждения (010620000)</t>
  </si>
  <si>
    <t>092</t>
  </si>
  <si>
    <t xml:space="preserve">  в иное движимое имущество учреждения (010630000)</t>
  </si>
  <si>
    <t>093</t>
  </si>
  <si>
    <t xml:space="preserve">  в предметы лизинга (010640000)</t>
  </si>
  <si>
    <t>094</t>
  </si>
  <si>
    <t>Форма 0503730  с.3</t>
  </si>
  <si>
    <t>Нефинансовые активы в пути (010700000)</t>
  </si>
  <si>
    <t>100</t>
  </si>
  <si>
    <t xml:space="preserve">  из них:
  недвижимое имущество учреждения в пути (010710000)</t>
  </si>
  <si>
    <t>101</t>
  </si>
  <si>
    <t xml:space="preserve">  особо ценное движимое имущество учреждения в пути (010720000)</t>
  </si>
  <si>
    <t>102</t>
  </si>
  <si>
    <t xml:space="preserve">  иное движимое имущество учреждения в пути (010730000)</t>
  </si>
  <si>
    <t>103</t>
  </si>
  <si>
    <t xml:space="preserve">  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</si>
  <si>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</si>
  <si>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</si>
  <si>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</si>
  <si>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Итого по разделу I
 (стр.030 + стр.060 + стр.070 + стр.080 + стр.090 + стр.100 + стр.140)</t>
  </si>
  <si>
    <t>150</t>
  </si>
  <si>
    <t>II.  Финансовые активы</t>
  </si>
  <si>
    <t>Денежные средства учреждения (020100000)</t>
  </si>
  <si>
    <t>170</t>
  </si>
  <si>
    <t xml:space="preserve">  в том числе:
  денежные средства учреждения на лицевых счетах в органе казначейства (020111000)</t>
  </si>
  <si>
    <t>171</t>
  </si>
  <si>
    <t xml:space="preserve">  денежные средства учреждения в органе казначейства в пути (020113000)</t>
  </si>
  <si>
    <t>172</t>
  </si>
  <si>
    <t xml:space="preserve">  денежные средства учреждения на счетах в кредитной организации (020121000)</t>
  </si>
  <si>
    <t>173</t>
  </si>
  <si>
    <t xml:space="preserve">  денежные средства учреждения в кредитной организации в пути (020123000)</t>
  </si>
  <si>
    <t>174</t>
  </si>
  <si>
    <t xml:space="preserve">  денежные средства учреждения на специальных счетах в кредитной организации (020126000)</t>
  </si>
  <si>
    <t>175</t>
  </si>
  <si>
    <t xml:space="preserve">  денежные средства учреждения в иностранной валюте на счетах в кредитной организации (020127000)</t>
  </si>
  <si>
    <t>176</t>
  </si>
  <si>
    <t xml:space="preserve">  касса (020134000)</t>
  </si>
  <si>
    <t>177</t>
  </si>
  <si>
    <t xml:space="preserve">  денежные документы (020135000)</t>
  </si>
  <si>
    <t>178</t>
  </si>
  <si>
    <t xml:space="preserve">  денежные средства учреждения, размещенные на депозиты в кредитной организации (020122000)</t>
  </si>
  <si>
    <t>179</t>
  </si>
  <si>
    <t>Финансовые вложения (020400000)</t>
  </si>
  <si>
    <t>210</t>
  </si>
  <si>
    <t xml:space="preserve">  в том числе:
  ценные бумаги, кроме акций (020420000)</t>
  </si>
  <si>
    <t>211</t>
  </si>
  <si>
    <t xml:space="preserve">  акции и иные формы участия в капитале (020430000)</t>
  </si>
  <si>
    <t>212</t>
  </si>
  <si>
    <t xml:space="preserve">  иные финансовые активы (020450000)</t>
  </si>
  <si>
    <t>213</t>
  </si>
  <si>
    <t>Форма 0503730  с.4</t>
  </si>
  <si>
    <t>Расчеты по доходам (020500000)</t>
  </si>
  <si>
    <t>230</t>
  </si>
  <si>
    <t>Расчеты по выданным авансам (020600000)</t>
  </si>
  <si>
    <t>260</t>
  </si>
  <si>
    <t>Расчеты по кредитам, займам, ссудам (020700000)</t>
  </si>
  <si>
    <t>290</t>
  </si>
  <si>
    <t xml:space="preserve">  в том числе:
  по представленным кредитам, займам (ссудам) (020710000)</t>
  </si>
  <si>
    <t>291</t>
  </si>
  <si>
    <t xml:space="preserve">  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</si>
  <si>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</si>
  <si>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</si>
  <si>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</si>
  <si>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Расчеты по ущербу и иным доходам (020900000)</t>
  </si>
  <si>
    <t>320</t>
  </si>
  <si>
    <t>Прочие расчеты с дебиторами (021000000)</t>
  </si>
  <si>
    <t>330</t>
  </si>
  <si>
    <t xml:space="preserve">  из них:
  расчеты по налоговым вычетам по НДС  (021010000)</t>
  </si>
  <si>
    <t>331</t>
  </si>
  <si>
    <t xml:space="preserve">  расчеты с финансовым органом по наличным денежным средствам (021003000)</t>
  </si>
  <si>
    <t>333</t>
  </si>
  <si>
    <t xml:space="preserve">  расчеты с прочими дебиторами (021005000)</t>
  </si>
  <si>
    <t>335</t>
  </si>
  <si>
    <t xml:space="preserve">  расчеты с учредителем (021006000)*</t>
  </si>
  <si>
    <t>336</t>
  </si>
  <si>
    <t>X</t>
  </si>
  <si>
    <t xml:space="preserve">  амортизация  ОЦИ*</t>
  </si>
  <si>
    <t>337</t>
  </si>
  <si>
    <t xml:space="preserve">  остаточная стоимость ОЦИ (стр.336 + стр.337)</t>
  </si>
  <si>
    <t>338</t>
  </si>
  <si>
    <t>Вложения в финансовые активы (021500000)</t>
  </si>
  <si>
    <t>370</t>
  </si>
  <si>
    <t xml:space="preserve">  в том числе:
  ценные бумаги, кроме акций (021520000)</t>
  </si>
  <si>
    <t>371</t>
  </si>
  <si>
    <t xml:space="preserve">  акции и иные формы участия в капитале (021530000)</t>
  </si>
  <si>
    <t>372</t>
  </si>
  <si>
    <t xml:space="preserve">  иные финансовые активы (021550000)</t>
  </si>
  <si>
    <t>373</t>
  </si>
  <si>
    <t>Расчеты по платежам в бюджеты (030300000)</t>
  </si>
  <si>
    <t>380</t>
  </si>
  <si>
    <t>Итого по разделу II (стр.170 + стр.210 + стр.230 + стр.260 + стр.290 + стр.310 + стр.320 + стр.330 + стр.370 + стр.380)</t>
  </si>
  <si>
    <t>400</t>
  </si>
  <si>
    <t>БАЛАНС (стр.150 + стр.400)</t>
  </si>
  <si>
    <t>410</t>
  </si>
  <si>
    <t>Форма 0503730  с.5</t>
  </si>
  <si>
    <t>П А С С И В</t>
  </si>
  <si>
    <t>III.  Обязательства</t>
  </si>
  <si>
    <t>Расчеты с кредиторами по долговым обязательствам (030100000)</t>
  </si>
  <si>
    <t>470</t>
  </si>
  <si>
    <t>2</t>
  </si>
  <si>
    <t xml:space="preserve">  в том числе:
  по долговым обязательствам в рублях (030110000)</t>
  </si>
  <si>
    <t>471</t>
  </si>
  <si>
    <t xml:space="preserve">  по долговым обязательствам по целевым иностранным кредитам (заимствованиям) (030120000)</t>
  </si>
  <si>
    <t>472</t>
  </si>
  <si>
    <t xml:space="preserve">  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</si>
  <si>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</si>
  <si>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</si>
  <si>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</si>
  <si>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510</t>
  </si>
  <si>
    <t xml:space="preserve">  из них:
  расчеты по налогу на доходы физических лиц (030301000)</t>
  </si>
  <si>
    <t>511</t>
  </si>
  <si>
    <t xml:space="preserve">  расчеты по страховым взносам на обязательное социальное страхование  (030302000, 030306000)</t>
  </si>
  <si>
    <t>512</t>
  </si>
  <si>
    <t xml:space="preserve">  расчеты по налогу на прибыль организаций (030303000)</t>
  </si>
  <si>
    <t>513</t>
  </si>
  <si>
    <t xml:space="preserve">  расчеты по налогу на добавленную стоимость (030304000)</t>
  </si>
  <si>
    <t>514</t>
  </si>
  <si>
    <t xml:space="preserve">  расчеты по иным платежам в бюджет (030305000, 030312000, 030313000)</t>
  </si>
  <si>
    <t>515</t>
  </si>
  <si>
    <t xml:space="preserve">  расчеты по страховым взносам на медицинское и пенсионное страхование (030307000, 030308000, 030309000, 030310000, 030311000)</t>
  </si>
  <si>
    <t>516</t>
  </si>
  <si>
    <t>Форма 0503730  с.6</t>
  </si>
  <si>
    <t>Прочие расчеты с кредиторами (030400000)</t>
  </si>
  <si>
    <t>530</t>
  </si>
  <si>
    <t xml:space="preserve">  из них:
  расчеты по средствам, полученным во временное распоряжение (030401000)</t>
  </si>
  <si>
    <t>531</t>
  </si>
  <si>
    <t>расчеты с депонентами (030402000)</t>
  </si>
  <si>
    <t>532</t>
  </si>
  <si>
    <t>расчеты по удержаниям из выплат по оплате труда (030403000)</t>
  </si>
  <si>
    <t>533</t>
  </si>
  <si>
    <t>внутриведомственные расчеты (030404000)</t>
  </si>
  <si>
    <t>534</t>
  </si>
  <si>
    <t>расчеты с прочими кредиторами (030406000)</t>
  </si>
  <si>
    <t>536</t>
  </si>
  <si>
    <t>570</t>
  </si>
  <si>
    <t>580</t>
  </si>
  <si>
    <t>590</t>
  </si>
  <si>
    <t>Итого по разделу III (стр.470 + стр.490 + стр.510 + стр.530 + стр.570 + стр.580 + стр.590)</t>
  </si>
  <si>
    <t>600</t>
  </si>
  <si>
    <t>IV.  Финансовый результат</t>
  </si>
  <si>
    <t>Финансовый результат экономического субъекта (040100000)  (стр.623 + стр.623.1 + стр.624 + стр.625 + стр.626)</t>
  </si>
  <si>
    <t>620</t>
  </si>
  <si>
    <t xml:space="preserve">  из них:
  финансовый результат прошлых отчетных периодов (040130000)</t>
  </si>
  <si>
    <t>623</t>
  </si>
  <si>
    <t xml:space="preserve">  финансовый результат по начисленной амортизации ОЦИ</t>
  </si>
  <si>
    <t>623.1</t>
  </si>
  <si>
    <t xml:space="preserve">  доходы будущих периодов (040140000)</t>
  </si>
  <si>
    <t>624</t>
  </si>
  <si>
    <t xml:space="preserve">  расходы будущих периодов (040150000)</t>
  </si>
  <si>
    <t>625</t>
  </si>
  <si>
    <t xml:space="preserve">  резервы предстоящих расходов (040160000)</t>
  </si>
  <si>
    <t>626</t>
  </si>
  <si>
    <t>БАЛАНС (стр.600 + стр.620)</t>
  </si>
  <si>
    <t>900</t>
  </si>
  <si>
    <t>Гончарова Р.М.</t>
  </si>
  <si>
    <t>Мариничева Е.И.</t>
  </si>
  <si>
    <t>Форма 0503730 с.7</t>
  </si>
  <si>
    <t>3</t>
  </si>
  <si>
    <t>Имущество, полученное в пользование, всего</t>
  </si>
  <si>
    <t>02</t>
  </si>
  <si>
    <t>Материальные ценности, принятые на хранение, всего</t>
  </si>
  <si>
    <t>03</t>
  </si>
  <si>
    <t>Бланки строгой отчетности, всего</t>
  </si>
  <si>
    <t>04</t>
  </si>
  <si>
    <t>Задолженность неплатежеспособных дебиторов, всего</t>
  </si>
  <si>
    <t>05</t>
  </si>
  <si>
    <t>Материальные ценности, оплаченные по централизованному снабжению, всего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</si>
  <si>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</si>
  <si>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</si>
  <si>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</si>
  <si>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сувениры, всего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</si>
  <si>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</si>
  <si>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</si>
  <si>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</si>
  <si>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</si>
  <si>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10</t>
  </si>
  <si>
    <t>Обеспечение исполнения обязательств, всего</t>
  </si>
  <si>
    <t>12</t>
  </si>
  <si>
    <t>Спецоборудование для выполнения научно-исследовательских работ по договорам с заказчиками, всего</t>
  </si>
  <si>
    <t>120</t>
  </si>
  <si>
    <t>13</t>
  </si>
  <si>
    <t>Экспериментальные устройства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</si>
  <si>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</si>
  <si>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</si>
  <si>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</si>
  <si>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16</t>
  </si>
  <si>
    <t>Переплата пенсий и пособий вследствие неправильного приминения законодательства о пенсиях и пособиях, счетных ошибок</t>
  </si>
  <si>
    <t>160</t>
  </si>
  <si>
    <t>17</t>
  </si>
  <si>
    <t>Поступления денежных средств, всего</t>
  </si>
  <si>
    <t xml:space="preserve">  в том числе:
  доходы</t>
  </si>
  <si>
    <t xml:space="preserve">  расходы</t>
  </si>
  <si>
    <t xml:space="preserve">  источники финансирования дефицита</t>
  </si>
  <si>
    <t>18</t>
  </si>
  <si>
    <t>Выбытия денежных средств, всего</t>
  </si>
  <si>
    <t>180</t>
  </si>
  <si>
    <t>181</t>
  </si>
  <si>
    <t>182</t>
  </si>
  <si>
    <t>183</t>
  </si>
  <si>
    <t>20</t>
  </si>
  <si>
    <t>Задолженность, не востребованная кредиторами, всего</t>
  </si>
  <si>
    <t>200</t>
  </si>
  <si>
    <t>21</t>
  </si>
  <si>
    <t>Основные средства стоимостью до 3000 рублей включительно в эксплуатации, всего</t>
  </si>
  <si>
    <t>22</t>
  </si>
  <si>
    <t>Материальные ценности, полученные по централизованному снабжению, всего</t>
  </si>
  <si>
    <t>220</t>
  </si>
  <si>
    <t>23</t>
  </si>
  <si>
    <t>Периодические издания для пользования, всего</t>
  </si>
  <si>
    <t>24</t>
  </si>
  <si>
    <t>Имущество, переданное в доверительное управление, всего</t>
  </si>
  <si>
    <t>240</t>
  </si>
  <si>
    <t>25</t>
  </si>
  <si>
    <t>Имущество, переданное в возмездное пользование (аренду), всего</t>
  </si>
  <si>
    <t>250</t>
  </si>
  <si>
    <t>26</t>
  </si>
  <si>
    <t>Имущество, переданное в безвозмездное пользование, всего</t>
  </si>
  <si>
    <t>27</t>
  </si>
  <si>
    <t>Материальные ценности, выданные в личное пользование работникам (сотрудникам)</t>
  </si>
  <si>
    <t>270</t>
  </si>
  <si>
    <t>30</t>
  </si>
  <si>
    <t>Расчеты по исполнению денежных обязательств через третьих лиц</t>
  </si>
  <si>
    <t>280</t>
  </si>
  <si>
    <t>31</t>
  </si>
  <si>
    <t>Акции по номинальной стоимости</t>
  </si>
  <si>
    <t>40</t>
  </si>
  <si>
    <t>Активы в управляющих компаниях</t>
  </si>
  <si>
    <t>300</t>
  </si>
  <si>
    <t>2017</t>
  </si>
  <si>
    <t>Гончарова</t>
  </si>
  <si>
    <t>Рия</t>
  </si>
  <si>
    <t>Мухтаровна</t>
  </si>
  <si>
    <t>Мариничева</t>
  </si>
  <si>
    <t>Елена</t>
  </si>
  <si>
    <t>Ивановна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</si>
</sst>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* _-#,##0&quot;р.&quot;;* \-#,##0&quot;р.&quot;;* _-&quot;-&quot;&quot;р.&quot;;@"/>
    <numFmt numFmtId="174" formatCode="* #,##0;* \-#,##0;* &quot;-&quot;;@"/>
    <numFmt numFmtId="175" formatCode="* _-#,##0.00&quot;р.&quot;;* \-#,##0.00&quot;р.&quot;;* _-&quot;-&quot;??&quot;р.&quot;;@"/>
    <numFmt numFmtId="176" formatCode="* #,##0.00;* \-#,##0.00;* &quot;-&quot;??;@"/>
    <numFmt numFmtId="177" formatCode="\$#,##0_);\(\$#,##0\)"/>
    <numFmt numFmtId="178" formatCode="\$#,##0_);[Red]\(\$#,##0\)"/>
    <numFmt numFmtId="179" formatCode="\$#,##0.00_);\(\$#,##0.00\)"/>
    <numFmt numFmtId="180" formatCode="\$#,##0.00_);[Red]\(\$#,##0.00\)"/>
    <numFmt numFmtId="181" formatCode="000000"/>
    <numFmt numFmtId="182" formatCode="0.00;[Red]0.00"/>
    <numFmt numFmtId="183" formatCode="#,##0&quot;р.&quot;"/>
    <numFmt numFmtId="184" formatCode="#,##0.00&quot;р.&quot;"/>
    <numFmt numFmtId="185" formatCode="d\ mmm\ yy"/>
    <numFmt numFmtId="186" formatCode="dd\ mmm\ yy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#,###"/>
    <numFmt numFmtId="196" formatCode="0;\-0;&quot;-                  &quot;"/>
    <numFmt numFmtId="197" formatCode="\-#,###"/>
    <numFmt numFmtId="198" formatCode="#,###.##;\ \-"/>
    <numFmt numFmtId="199" formatCode="#,###.##;\ \-\ #,###.##;\ \-"/>
    <numFmt numFmtId="200" formatCode="#,###.00;\ \-\ #,###.00;\ \-"/>
    <numFmt numFmtId="201" formatCode="#,##0.00;\ \-\ #,##0.00;\ \-"/>
    <numFmt numFmtId="202" formatCode="#,##0.00;\ \-\ #,##0.00;"/>
    <numFmt numFmtId="203" formatCode="#"/>
    <numFmt numFmtId="204" formatCode="ddmmyy"/>
    <numFmt numFmtId="205" formatCode="#,##0.00;\ \-\ #,##0.00;\ &quot;&quot;"/>
    <numFmt numFmtId="206" formatCode="#,##0.00_ ;\-#,##0.00\ "/>
  </numFmts>
  <fonts count="34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b/>
      <sz val="11"/>
      <color indexed="8"/>
      <name val="Arial Cyr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0"/>
      <color indexed="8"/>
      <name val="Arial Cyr"/>
      <family val="0"/>
    </font>
    <font>
      <sz val="8"/>
      <name val="Tahoma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0" fillId="0" borderId="11" xfId="0" applyNumberFormat="1" applyBorder="1" applyAlignment="1">
      <alignment horizontal="left" vertical="top"/>
    </xf>
    <xf numFmtId="0" fontId="0" fillId="0" borderId="11" xfId="0" applyNumberFormat="1" applyBorder="1" applyAlignment="1">
      <alignment horizontal="left" vertical="top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6" fillId="0" borderId="0" xfId="0" applyNumberFormat="1" applyFont="1" applyFill="1" applyBorder="1" applyAlignment="1">
      <alignment horizontal="left" vertical="top" wrapText="1"/>
    </xf>
    <xf numFmtId="49" fontId="0" fillId="24" borderId="11" xfId="0" applyNumberFormat="1" applyFill="1" applyBorder="1" applyAlignment="1">
      <alignment horizontal="left"/>
    </xf>
    <xf numFmtId="0" fontId="0" fillId="24" borderId="11" xfId="0" applyFill="1" applyBorder="1" applyAlignment="1">
      <alignment horizontal="left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0" fillId="0" borderId="0" xfId="0" applyAlignment="1">
      <alignment/>
    </xf>
    <xf numFmtId="0" fontId="14" fillId="4" borderId="12" xfId="0" applyFont="1" applyFill="1" applyBorder="1" applyAlignment="1">
      <alignment vertical="center"/>
    </xf>
    <xf numFmtId="0" fontId="14" fillId="4" borderId="13" xfId="0" applyFont="1" applyFill="1" applyBorder="1" applyAlignment="1">
      <alignment vertical="center"/>
    </xf>
    <xf numFmtId="0" fontId="14" fillId="4" borderId="14" xfId="0" applyFont="1" applyFill="1" applyBorder="1" applyAlignment="1">
      <alignment vertical="center"/>
    </xf>
    <xf numFmtId="0" fontId="4" fillId="0" borderId="11" xfId="0" applyFont="1" applyBorder="1" applyAlignment="1">
      <alignment horizontal="left"/>
    </xf>
    <xf numFmtId="0" fontId="1" fillId="25" borderId="0" xfId="0" applyFont="1" applyFill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25" borderId="18" xfId="0" applyNumberFormat="1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12" fillId="0" borderId="0" xfId="0" applyFont="1" applyBorder="1" applyAlignment="1">
      <alignment wrapText="1"/>
    </xf>
    <xf numFmtId="0" fontId="0" fillId="0" borderId="17" xfId="0" applyFont="1" applyBorder="1" applyAlignment="1">
      <alignment horizontal="left" wrapText="1"/>
    </xf>
    <xf numFmtId="14" fontId="6" fillId="22" borderId="11" xfId="0" applyNumberFormat="1" applyFont="1" applyFill="1" applyBorder="1" applyAlignment="1">
      <alignment horizontal="right"/>
    </xf>
    <xf numFmtId="49" fontId="6" fillId="22" borderId="11" xfId="0" applyNumberFormat="1" applyFont="1" applyFill="1" applyBorder="1" applyAlignment="1">
      <alignment horizontal="right"/>
    </xf>
    <xf numFmtId="203" fontId="6" fillId="22" borderId="11" xfId="0" applyNumberFormat="1" applyFont="1" applyFill="1" applyBorder="1" applyAlignment="1">
      <alignment horizontal="right"/>
    </xf>
    <xf numFmtId="0" fontId="0" fillId="8" borderId="21" xfId="0" applyFont="1" applyFill="1" applyBorder="1" applyAlignment="1">
      <alignment horizontal="left"/>
    </xf>
    <xf numFmtId="0" fontId="0" fillId="8" borderId="21" xfId="0" applyFill="1" applyBorder="1" applyAlignment="1">
      <alignment/>
    </xf>
    <xf numFmtId="0" fontId="0" fillId="8" borderId="21" xfId="0" applyFill="1" applyBorder="1" applyAlignment="1">
      <alignment wrapText="1"/>
    </xf>
    <xf numFmtId="0" fontId="12" fillId="8" borderId="21" xfId="0" applyFont="1" applyFill="1" applyBorder="1" applyAlignment="1">
      <alignment horizontal="justify" wrapText="1"/>
    </xf>
    <xf numFmtId="0" fontId="12" fillId="8" borderId="22" xfId="0" applyFont="1" applyFill="1" applyBorder="1" applyAlignment="1">
      <alignment horizontal="justify" wrapText="1"/>
    </xf>
    <xf numFmtId="0" fontId="6" fillId="22" borderId="17" xfId="0" applyNumberFormat="1" applyFont="1" applyFill="1" applyBorder="1" applyAlignment="1">
      <alignment horizontal="right"/>
    </xf>
    <xf numFmtId="0" fontId="0" fillId="8" borderId="0" xfId="0" applyFill="1" applyBorder="1" applyAlignment="1">
      <alignment/>
    </xf>
    <xf numFmtId="0" fontId="0" fillId="8" borderId="23" xfId="0" applyFill="1" applyBorder="1" applyAlignment="1">
      <alignment/>
    </xf>
    <xf numFmtId="0" fontId="0" fillId="8" borderId="24" xfId="0" applyFill="1" applyBorder="1" applyAlignment="1">
      <alignment/>
    </xf>
    <xf numFmtId="0" fontId="0" fillId="8" borderId="25" xfId="0" applyFill="1" applyBorder="1" applyAlignment="1">
      <alignment/>
    </xf>
    <xf numFmtId="0" fontId="0" fillId="22" borderId="18" xfId="0" applyFill="1" applyBorder="1" applyAlignment="1">
      <alignment/>
    </xf>
    <xf numFmtId="0" fontId="0" fillId="22" borderId="26" xfId="0" applyFill="1" applyBorder="1" applyAlignment="1">
      <alignment/>
    </xf>
    <xf numFmtId="0" fontId="0" fillId="22" borderId="18" xfId="0" applyFont="1" applyFill="1" applyBorder="1" applyAlignment="1">
      <alignment horizontal="left"/>
    </xf>
    <xf numFmtId="49" fontId="16" fillId="22" borderId="19" xfId="0" applyNumberFormat="1" applyFont="1" applyFill="1" applyBorder="1" applyAlignment="1">
      <alignment horizontal="left" vertical="center"/>
    </xf>
    <xf numFmtId="49" fontId="16" fillId="22" borderId="11" xfId="0" applyNumberFormat="1" applyFont="1" applyFill="1" applyBorder="1" applyAlignment="1">
      <alignment horizontal="left" vertical="center"/>
    </xf>
    <xf numFmtId="204" fontId="0" fillId="0" borderId="0" xfId="0" applyNumberFormat="1" applyAlignment="1">
      <alignment/>
    </xf>
    <xf numFmtId="0" fontId="16" fillId="22" borderId="19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4" fillId="25" borderId="11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202" fontId="4" fillId="0" borderId="17" xfId="0" applyNumberFormat="1" applyFont="1" applyBorder="1" applyAlignment="1">
      <alignment horizontal="right" vertical="center" wrapText="1"/>
    </xf>
    <xf numFmtId="0" fontId="4" fillId="0" borderId="27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49" fontId="1" fillId="0" borderId="0" xfId="0" applyNumberFormat="1" applyFont="1" applyAlignment="1">
      <alignment/>
    </xf>
    <xf numFmtId="205" fontId="4" fillId="0" borderId="11" xfId="0" applyNumberFormat="1" applyFont="1" applyBorder="1" applyAlignment="1">
      <alignment horizontal="right" vertical="center" wrapText="1"/>
    </xf>
    <xf numFmtId="205" fontId="4" fillId="0" borderId="11" xfId="0" applyNumberFormat="1" applyFont="1" applyBorder="1" applyAlignment="1">
      <alignment horizontal="right"/>
    </xf>
    <xf numFmtId="205" fontId="4" fillId="0" borderId="19" xfId="0" applyNumberFormat="1" applyFont="1" applyBorder="1" applyAlignment="1">
      <alignment horizontal="right" vertical="center" wrapText="1"/>
    </xf>
    <xf numFmtId="205" fontId="4" fillId="0" borderId="18" xfId="0" applyNumberFormat="1" applyFont="1" applyBorder="1" applyAlignment="1">
      <alignment horizontal="right" vertical="center" wrapText="1"/>
    </xf>
    <xf numFmtId="205" fontId="4" fillId="0" borderId="11" xfId="0" applyNumberFormat="1" applyFont="1" applyBorder="1" applyAlignment="1">
      <alignment horizontal="right" vertical="center" wrapText="1"/>
    </xf>
    <xf numFmtId="205" fontId="4" fillId="0" borderId="35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05" fontId="4" fillId="0" borderId="11" xfId="0" applyNumberFormat="1" applyFont="1" applyBorder="1" applyAlignment="1">
      <alignment horizontal="center" vertical="center" wrapText="1"/>
    </xf>
    <xf numFmtId="206" fontId="0" fillId="0" borderId="0" xfId="0" applyNumberFormat="1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202" fontId="4" fillId="0" borderId="36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1" fillId="0" borderId="37" xfId="0" applyNumberFormat="1" applyFont="1" applyBorder="1" applyAlignment="1">
      <alignment horizontal="left" vertical="top" wrapText="1"/>
    </xf>
    <xf numFmtId="49" fontId="1" fillId="0" borderId="38" xfId="0" applyNumberFormat="1" applyFont="1" applyBorder="1" applyAlignment="1">
      <alignment horizontal="left" vertical="top" wrapText="1"/>
    </xf>
    <xf numFmtId="205" fontId="4" fillId="0" borderId="17" xfId="0" applyNumberFormat="1" applyFont="1" applyBorder="1" applyAlignment="1">
      <alignment horizontal="right" vertical="center"/>
    </xf>
    <xf numFmtId="205" fontId="4" fillId="0" borderId="36" xfId="0" applyNumberFormat="1" applyFont="1" applyBorder="1" applyAlignment="1">
      <alignment horizontal="right" vertical="center"/>
    </xf>
    <xf numFmtId="49" fontId="16" fillId="0" borderId="37" xfId="0" applyNumberFormat="1" applyFont="1" applyBorder="1" applyAlignment="1">
      <alignment horizontal="left" vertical="top" wrapText="1"/>
    </xf>
    <xf numFmtId="49" fontId="16" fillId="0" borderId="38" xfId="0" applyNumberFormat="1" applyFont="1" applyBorder="1" applyAlignment="1">
      <alignment horizontal="left" vertical="top" wrapText="1"/>
    </xf>
    <xf numFmtId="205" fontId="4" fillId="0" borderId="11" xfId="0" applyNumberFormat="1" applyFont="1" applyBorder="1" applyAlignment="1">
      <alignment horizontal="right" vertical="center"/>
    </xf>
    <xf numFmtId="205" fontId="4" fillId="0" borderId="35" xfId="0" applyNumberFormat="1" applyFont="1" applyBorder="1" applyAlignment="1">
      <alignment horizontal="right" vertical="center"/>
    </xf>
    <xf numFmtId="49" fontId="16" fillId="0" borderId="39" xfId="0" applyNumberFormat="1" applyFont="1" applyBorder="1" applyAlignment="1">
      <alignment horizontal="center" vertical="center" wrapText="1"/>
    </xf>
    <xf numFmtId="49" fontId="16" fillId="0" borderId="40" xfId="0" applyNumberFormat="1" applyFont="1" applyBorder="1" applyAlignment="1">
      <alignment horizontal="center" vertical="center" wrapText="1"/>
    </xf>
    <xf numFmtId="202" fontId="4" fillId="0" borderId="17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" fillId="0" borderId="10" xfId="0" applyNumberFormat="1" applyFont="1" applyBorder="1" applyAlignment="1">
      <alignment horizontal="left" wrapText="1"/>
    </xf>
    <xf numFmtId="205" fontId="4" fillId="0" borderId="19" xfId="0" applyNumberFormat="1" applyFont="1" applyBorder="1" applyAlignment="1">
      <alignment horizontal="right"/>
    </xf>
    <xf numFmtId="205" fontId="4" fillId="0" borderId="18" xfId="0" applyNumberFormat="1" applyFont="1" applyBorder="1" applyAlignment="1">
      <alignment horizontal="right"/>
    </xf>
    <xf numFmtId="205" fontId="4" fillId="0" borderId="26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49" fontId="1" fillId="0" borderId="18" xfId="0" applyNumberFormat="1" applyFont="1" applyBorder="1" applyAlignment="1">
      <alignment horizontal="left" wrapText="1"/>
    </xf>
    <xf numFmtId="49" fontId="1" fillId="0" borderId="34" xfId="0" applyNumberFormat="1" applyFont="1" applyBorder="1" applyAlignment="1">
      <alignment horizontal="left" wrapText="1"/>
    </xf>
    <xf numFmtId="0" fontId="1" fillId="0" borderId="0" xfId="0" applyFont="1" applyAlignment="1">
      <alignment horizontal="left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14" fontId="1" fillId="0" borderId="48" xfId="0" applyNumberFormat="1" applyFont="1" applyBorder="1" applyAlignment="1">
      <alignment horizontal="center"/>
    </xf>
    <xf numFmtId="14" fontId="1" fillId="0" borderId="18" xfId="0" applyNumberFormat="1" applyFont="1" applyBorder="1" applyAlignment="1">
      <alignment horizontal="center"/>
    </xf>
    <xf numFmtId="14" fontId="1" fillId="0" borderId="49" xfId="0" applyNumberFormat="1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49" fontId="1" fillId="0" borderId="48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49" xfId="0" applyNumberFormat="1" applyFont="1" applyBorder="1" applyAlignment="1">
      <alignment horizontal="center" wrapText="1"/>
    </xf>
    <xf numFmtId="205" fontId="4" fillId="0" borderId="19" xfId="0" applyNumberFormat="1" applyFont="1" applyBorder="1" applyAlignment="1">
      <alignment horizontal="right" vertical="center" wrapText="1"/>
    </xf>
    <xf numFmtId="205" fontId="4" fillId="0" borderId="18" xfId="0" applyNumberFormat="1" applyFont="1" applyBorder="1" applyAlignment="1">
      <alignment horizontal="right" vertical="center" wrapText="1"/>
    </xf>
    <xf numFmtId="205" fontId="4" fillId="0" borderId="26" xfId="0" applyNumberFormat="1" applyFont="1" applyBorder="1" applyAlignment="1">
      <alignment horizontal="right" vertical="center" wrapText="1"/>
    </xf>
    <xf numFmtId="49" fontId="4" fillId="0" borderId="4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49" xfId="0" applyNumberFormat="1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8" borderId="12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/>
    </xf>
    <xf numFmtId="0" fontId="6" fillId="8" borderId="14" xfId="0" applyFont="1" applyFill="1" applyBorder="1" applyAlignment="1">
      <alignment horizontal="center"/>
    </xf>
    <xf numFmtId="0" fontId="0" fillId="0" borderId="17" xfId="0" applyFont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0" fontId="6" fillId="8" borderId="56" xfId="0" applyFont="1" applyFill="1" applyBorder="1" applyAlignment="1">
      <alignment horizontal="center"/>
    </xf>
    <xf numFmtId="0" fontId="6" fillId="8" borderId="33" xfId="0" applyFont="1" applyFill="1" applyBorder="1" applyAlignment="1">
      <alignment horizontal="center"/>
    </xf>
    <xf numFmtId="0" fontId="6" fillId="8" borderId="57" xfId="0" applyFont="1" applyFill="1" applyBorder="1" applyAlignment="1">
      <alignment horizontal="center"/>
    </xf>
    <xf numFmtId="0" fontId="6" fillId="26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226~1\LOCALS~1\Temp\TR_ECON_XLS1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226~1\LOCALS~1\Temp\TR_ECON_XLS130_72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Дефициты"/>
      <sheetName val="Выгрузка в МинФин"/>
      <sheetName val="Приложени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1"/>
      <sheetName val="СТР2"/>
      <sheetName val="Выгрузка Сводной отчетности"/>
      <sheetName val="Выгрузка в Минфин"/>
      <sheetName val="TR_ECON_XLS130_72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171"/>
  <sheetViews>
    <sheetView showGridLines="0" tabSelected="1" zoomScaleSheetLayoutView="90" zoomScalePageLayoutView="0" workbookViewId="0" topLeftCell="A1">
      <selection activeCell="K163" sqref="K163"/>
    </sheetView>
  </sheetViews>
  <sheetFormatPr defaultColWidth="9.00390625" defaultRowHeight="12.75"/>
  <cols>
    <col min="1" max="1" width="27.125" style="0" customWidth="1"/>
    <col min="2" max="2" width="25.625" style="0" customWidth="1"/>
    <col min="3" max="3" width="6.00390625" style="0" hidden="1" customWidth="1"/>
    <col min="4" max="4" width="5.75390625" style="0" customWidth="1"/>
    <col min="5" max="5" width="5.75390625" style="0" hidden="1" customWidth="1"/>
    <col min="6" max="6" width="10.00390625" style="0" customWidth="1"/>
    <col min="7" max="7" width="11.125" style="0" customWidth="1"/>
    <col min="8" max="8" width="10.00390625" style="0" customWidth="1"/>
    <col min="9" max="9" width="12.00390625" style="0" customWidth="1"/>
    <col min="10" max="10" width="9.875" style="0" customWidth="1"/>
    <col min="11" max="11" width="11.125" style="0" customWidth="1"/>
    <col min="12" max="12" width="10.00390625" style="0" customWidth="1"/>
    <col min="13" max="13" width="1.75390625" style="0" customWidth="1"/>
    <col min="14" max="18" width="1.875" style="0" customWidth="1"/>
    <col min="19" max="197" width="1.75390625" style="0" customWidth="1"/>
  </cols>
  <sheetData>
    <row r="1" ht="12.75">
      <c r="R1" s="100" t="s">
        <v>178</v>
      </c>
    </row>
    <row r="2" spans="1:18" ht="12.7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</row>
    <row r="3" spans="1:18" ht="12.75">
      <c r="A3" s="164" t="s">
        <v>25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</row>
    <row r="4" spans="13:19" s="11" customFormat="1" ht="12" thickBot="1">
      <c r="M4" s="172" t="s">
        <v>0</v>
      </c>
      <c r="N4" s="173"/>
      <c r="O4" s="173"/>
      <c r="P4" s="173"/>
      <c r="Q4" s="173"/>
      <c r="R4" s="174"/>
      <c r="S4" s="12"/>
    </row>
    <row r="5" spans="4:19" s="11" customFormat="1" ht="11.25">
      <c r="D5" s="11" t="s">
        <v>14</v>
      </c>
      <c r="F5" s="165" t="s">
        <v>184</v>
      </c>
      <c r="G5" s="165"/>
      <c r="H5" s="23">
        <v>2018</v>
      </c>
      <c r="I5" s="11" t="s">
        <v>10</v>
      </c>
      <c r="L5" s="13" t="s">
        <v>30</v>
      </c>
      <c r="M5" s="166" t="s">
        <v>18</v>
      </c>
      <c r="N5" s="167"/>
      <c r="O5" s="167"/>
      <c r="P5" s="167"/>
      <c r="Q5" s="167"/>
      <c r="R5" s="168"/>
      <c r="S5" s="12"/>
    </row>
    <row r="6" spans="12:19" s="11" customFormat="1" ht="11.25">
      <c r="L6" s="13" t="s">
        <v>31</v>
      </c>
      <c r="M6" s="169" t="s">
        <v>185</v>
      </c>
      <c r="N6" s="170"/>
      <c r="O6" s="170"/>
      <c r="P6" s="170"/>
      <c r="Q6" s="170"/>
      <c r="R6" s="171"/>
      <c r="S6" s="12"/>
    </row>
    <row r="7" spans="1:18" s="11" customFormat="1" ht="11.25" customHeight="1">
      <c r="A7" s="11" t="s">
        <v>23</v>
      </c>
      <c r="B7" s="152" t="s">
        <v>187</v>
      </c>
      <c r="C7" s="152"/>
      <c r="D7" s="152"/>
      <c r="E7" s="152"/>
      <c r="F7" s="152"/>
      <c r="G7" s="152"/>
      <c r="H7" s="152"/>
      <c r="I7" s="152"/>
      <c r="J7" s="152"/>
      <c r="L7" s="13" t="s">
        <v>32</v>
      </c>
      <c r="M7" s="175"/>
      <c r="N7" s="176"/>
      <c r="O7" s="176"/>
      <c r="P7" s="176"/>
      <c r="Q7" s="176"/>
      <c r="R7" s="177"/>
    </row>
    <row r="8" spans="1:18" s="11" customFormat="1" ht="11.25" customHeight="1">
      <c r="A8" s="11" t="s">
        <v>22</v>
      </c>
      <c r="B8" s="158"/>
      <c r="C8" s="158"/>
      <c r="D8" s="158"/>
      <c r="E8" s="158"/>
      <c r="F8" s="158"/>
      <c r="G8" s="158"/>
      <c r="H8" s="158"/>
      <c r="I8" s="158"/>
      <c r="J8" s="158"/>
      <c r="L8" s="13" t="s">
        <v>150</v>
      </c>
      <c r="M8" s="175" t="s">
        <v>188</v>
      </c>
      <c r="N8" s="176"/>
      <c r="O8" s="176"/>
      <c r="P8" s="176"/>
      <c r="Q8" s="176"/>
      <c r="R8" s="177"/>
    </row>
    <row r="9" spans="1:19" s="11" customFormat="1" ht="11.25" customHeight="1">
      <c r="A9" s="11" t="s">
        <v>21</v>
      </c>
      <c r="B9" s="158"/>
      <c r="C9" s="158"/>
      <c r="D9" s="158"/>
      <c r="E9" s="158"/>
      <c r="F9" s="158"/>
      <c r="G9" s="158"/>
      <c r="H9" s="158"/>
      <c r="I9" s="158"/>
      <c r="J9" s="158"/>
      <c r="L9" s="13" t="s">
        <v>149</v>
      </c>
      <c r="M9" s="175" t="s">
        <v>186</v>
      </c>
      <c r="N9" s="176"/>
      <c r="O9" s="176"/>
      <c r="P9" s="176"/>
      <c r="Q9" s="176"/>
      <c r="R9" s="177"/>
      <c r="S9" s="12"/>
    </row>
    <row r="10" spans="1:19" s="11" customFormat="1" ht="11.25">
      <c r="A10" s="11" t="s">
        <v>19</v>
      </c>
      <c r="B10" s="159"/>
      <c r="C10" s="159"/>
      <c r="D10" s="159"/>
      <c r="E10" s="159"/>
      <c r="F10" s="159"/>
      <c r="G10" s="159"/>
      <c r="H10" s="159"/>
      <c r="I10" s="159"/>
      <c r="J10" s="159"/>
      <c r="L10" s="13" t="s">
        <v>32</v>
      </c>
      <c r="M10" s="175"/>
      <c r="N10" s="176"/>
      <c r="O10" s="176"/>
      <c r="P10" s="176"/>
      <c r="Q10" s="176"/>
      <c r="R10" s="177"/>
      <c r="S10" s="12"/>
    </row>
    <row r="11" spans="1:19" s="11" customFormat="1" ht="11.25">
      <c r="A11" s="11" t="s">
        <v>20</v>
      </c>
      <c r="B11" s="152"/>
      <c r="C11" s="152"/>
      <c r="D11" s="152"/>
      <c r="E11" s="152"/>
      <c r="F11" s="152"/>
      <c r="G11" s="152"/>
      <c r="H11" s="152"/>
      <c r="I11" s="152"/>
      <c r="J11" s="152"/>
      <c r="L11" s="13" t="s">
        <v>33</v>
      </c>
      <c r="M11" s="175"/>
      <c r="N11" s="176"/>
      <c r="O11" s="176"/>
      <c r="P11" s="176"/>
      <c r="Q11" s="176"/>
      <c r="R11" s="177"/>
      <c r="S11" s="12"/>
    </row>
    <row r="12" spans="1:34" s="11" customFormat="1" ht="12" thickBot="1">
      <c r="A12" s="11" t="s">
        <v>27</v>
      </c>
      <c r="B12" s="157" t="s">
        <v>26</v>
      </c>
      <c r="C12" s="157"/>
      <c r="D12" s="157"/>
      <c r="E12" s="157"/>
      <c r="F12" s="157"/>
      <c r="G12" s="157"/>
      <c r="H12" s="157"/>
      <c r="I12" s="157"/>
      <c r="J12" s="157"/>
      <c r="L12" s="13" t="s">
        <v>34</v>
      </c>
      <c r="M12" s="161">
        <v>383</v>
      </c>
      <c r="N12" s="162"/>
      <c r="O12" s="162"/>
      <c r="P12" s="162"/>
      <c r="Q12" s="162"/>
      <c r="R12" s="163"/>
      <c r="S12" s="12"/>
      <c r="T12" s="12"/>
      <c r="AH12" s="12"/>
    </row>
    <row r="13" spans="1:20" s="11" customFormat="1" ht="11.25">
      <c r="A13" s="11" t="s">
        <v>28</v>
      </c>
      <c r="B13" s="160" t="s">
        <v>29</v>
      </c>
      <c r="C13" s="160"/>
      <c r="D13" s="160"/>
      <c r="E13" s="160"/>
      <c r="F13" s="160"/>
      <c r="G13" s="160"/>
      <c r="H13" s="160"/>
      <c r="I13" s="160"/>
      <c r="J13" s="160"/>
      <c r="M13" s="13"/>
      <c r="N13" s="22"/>
      <c r="O13" s="22"/>
      <c r="P13" s="22"/>
      <c r="Q13" s="22"/>
      <c r="R13" s="22"/>
      <c r="S13" s="12"/>
      <c r="T13" s="12"/>
    </row>
    <row r="14" spans="2:20" s="11" customFormat="1" ht="11.25">
      <c r="B14" s="39"/>
      <c r="C14" s="61"/>
      <c r="D14" s="39"/>
      <c r="E14" s="39"/>
      <c r="F14" s="39"/>
      <c r="G14" s="39"/>
      <c r="H14" s="39"/>
      <c r="I14" s="39"/>
      <c r="J14" s="39"/>
      <c r="M14" s="13"/>
      <c r="N14" s="22"/>
      <c r="O14" s="22"/>
      <c r="P14" s="22"/>
      <c r="Q14" s="22"/>
      <c r="R14" s="22"/>
      <c r="S14" s="12"/>
      <c r="T14" s="12"/>
    </row>
    <row r="15" spans="13:31" ht="12.75">
      <c r="M15" s="1"/>
      <c r="N15" s="1"/>
      <c r="O15" s="1"/>
      <c r="P15" s="1"/>
      <c r="Q15" s="1"/>
      <c r="R15" s="28"/>
      <c r="S15" s="1"/>
      <c r="T15" s="1"/>
      <c r="Y15" s="11"/>
      <c r="Z15" s="11"/>
      <c r="AA15" s="11"/>
      <c r="AB15" s="11"/>
      <c r="AC15" s="11"/>
      <c r="AD15" s="11"/>
      <c r="AE15" s="11"/>
    </row>
    <row r="16" spans="1:20" ht="11.25" customHeight="1">
      <c r="A16" s="150" t="s">
        <v>3</v>
      </c>
      <c r="B16" s="151"/>
      <c r="C16" s="62"/>
      <c r="D16" s="130" t="s">
        <v>4</v>
      </c>
      <c r="E16" s="65"/>
      <c r="F16" s="132" t="s">
        <v>5</v>
      </c>
      <c r="G16" s="132"/>
      <c r="H16" s="132"/>
      <c r="I16" s="132"/>
      <c r="J16" s="133" t="s">
        <v>6</v>
      </c>
      <c r="K16" s="129"/>
      <c r="L16" s="129"/>
      <c r="M16" s="129"/>
      <c r="N16" s="129"/>
      <c r="O16" s="129"/>
      <c r="P16" s="129"/>
      <c r="Q16" s="129"/>
      <c r="R16" s="129"/>
      <c r="S16" s="1"/>
      <c r="T16" s="1"/>
    </row>
    <row r="17" spans="1:20" ht="12.75" customHeight="1">
      <c r="A17" s="150"/>
      <c r="B17" s="151"/>
      <c r="C17" s="63"/>
      <c r="D17" s="130"/>
      <c r="E17" s="66"/>
      <c r="F17" s="130" t="s">
        <v>24</v>
      </c>
      <c r="G17" s="130" t="s">
        <v>152</v>
      </c>
      <c r="H17" s="130" t="s">
        <v>153</v>
      </c>
      <c r="I17" s="130" t="s">
        <v>7</v>
      </c>
      <c r="J17" s="130" t="s">
        <v>24</v>
      </c>
      <c r="K17" s="130" t="s">
        <v>152</v>
      </c>
      <c r="L17" s="130" t="s">
        <v>153</v>
      </c>
      <c r="M17" s="130" t="s">
        <v>7</v>
      </c>
      <c r="N17" s="130"/>
      <c r="O17" s="130"/>
      <c r="P17" s="130"/>
      <c r="Q17" s="130"/>
      <c r="R17" s="145"/>
      <c r="S17" s="1"/>
      <c r="T17" s="1"/>
    </row>
    <row r="18" spans="1:20" ht="12.75">
      <c r="A18" s="150"/>
      <c r="B18" s="151"/>
      <c r="C18" s="63"/>
      <c r="D18" s="130"/>
      <c r="E18" s="66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45"/>
      <c r="S18" s="1"/>
      <c r="T18" s="1"/>
    </row>
    <row r="19" spans="1:20" ht="12.75">
      <c r="A19" s="150"/>
      <c r="B19" s="151"/>
      <c r="C19" s="64"/>
      <c r="D19" s="130"/>
      <c r="E19" s="67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45"/>
      <c r="S19" s="1"/>
      <c r="T19" s="1"/>
    </row>
    <row r="20" spans="1:31" s="71" customFormat="1" ht="13.5" thickBot="1">
      <c r="A20" s="146">
        <v>1</v>
      </c>
      <c r="B20" s="147"/>
      <c r="C20" s="69"/>
      <c r="D20" s="104">
        <v>2</v>
      </c>
      <c r="E20" s="104"/>
      <c r="F20" s="104">
        <v>3</v>
      </c>
      <c r="G20" s="104">
        <v>4</v>
      </c>
      <c r="H20" s="104">
        <v>5</v>
      </c>
      <c r="I20" s="104">
        <v>6</v>
      </c>
      <c r="J20" s="104">
        <v>7</v>
      </c>
      <c r="K20" s="104">
        <v>8</v>
      </c>
      <c r="L20" s="104">
        <v>9</v>
      </c>
      <c r="M20" s="148">
        <v>10</v>
      </c>
      <c r="N20" s="148"/>
      <c r="O20" s="148"/>
      <c r="P20" s="148"/>
      <c r="Q20" s="148"/>
      <c r="R20" s="149"/>
      <c r="S20" s="70"/>
      <c r="T20" s="70"/>
      <c r="Y20" s="72"/>
      <c r="Z20" s="72"/>
      <c r="AA20" s="72"/>
      <c r="AB20" s="72"/>
      <c r="AC20" s="72"/>
      <c r="AD20" s="72"/>
      <c r="AE20" s="72"/>
    </row>
    <row r="21" spans="1:31" ht="12.75" customHeight="1">
      <c r="A21" s="142" t="s">
        <v>189</v>
      </c>
      <c r="B21" s="143"/>
      <c r="C21" s="40"/>
      <c r="D21" s="106"/>
      <c r="E21" s="102"/>
      <c r="F21" s="103"/>
      <c r="G21" s="103"/>
      <c r="H21" s="103"/>
      <c r="I21" s="103"/>
      <c r="J21" s="103"/>
      <c r="K21" s="103"/>
      <c r="L21" s="103"/>
      <c r="M21" s="144"/>
      <c r="N21" s="144"/>
      <c r="O21" s="144"/>
      <c r="P21" s="144"/>
      <c r="Q21" s="144"/>
      <c r="R21" s="131"/>
      <c r="S21" s="1"/>
      <c r="T21" s="1"/>
      <c r="Y21" s="36"/>
      <c r="Z21" s="36"/>
      <c r="AA21" s="36"/>
      <c r="AB21" s="36"/>
      <c r="AC21" s="36"/>
      <c r="AD21" s="36"/>
      <c r="AE21" s="36"/>
    </row>
    <row r="22" spans="1:20" ht="12.75" customHeight="1">
      <c r="A22" s="134" t="s">
        <v>190</v>
      </c>
      <c r="B22" s="135"/>
      <c r="C22" s="68" t="s">
        <v>140</v>
      </c>
      <c r="D22" s="105" t="s">
        <v>191</v>
      </c>
      <c r="E22" s="101" t="str">
        <f aca="true" t="shared" si="0" ref="E22:E36">IF(LEN(D22)=3,CONCATENATE(D22,"0"),IF(LEN(D22)&gt;=4,CONCATENATE(LEFT(D22,3),"1"),D22))</f>
        <v>0100</v>
      </c>
      <c r="F22" s="117">
        <f aca="true" t="shared" si="1" ref="F22:M22">SUM(F23:F26)</f>
        <v>0</v>
      </c>
      <c r="G22" s="117">
        <f t="shared" si="1"/>
        <v>13778565.44</v>
      </c>
      <c r="H22" s="117">
        <f t="shared" si="1"/>
        <v>224277.96</v>
      </c>
      <c r="I22" s="117">
        <f t="shared" si="1"/>
        <v>14002843.399999999</v>
      </c>
      <c r="J22" s="117">
        <f t="shared" si="1"/>
        <v>0</v>
      </c>
      <c r="K22" s="117">
        <f t="shared" si="1"/>
        <v>14090276.43</v>
      </c>
      <c r="L22" s="117">
        <f t="shared" si="1"/>
        <v>224277.96</v>
      </c>
      <c r="M22" s="140">
        <f t="shared" si="1"/>
        <v>14314554.389999999</v>
      </c>
      <c r="N22" s="140"/>
      <c r="O22" s="140"/>
      <c r="P22" s="140"/>
      <c r="Q22" s="140"/>
      <c r="R22" s="141"/>
      <c r="S22" s="1"/>
      <c r="T22" s="1"/>
    </row>
    <row r="23" spans="1:20" ht="22.5" customHeight="1">
      <c r="A23" s="134" t="s">
        <v>192</v>
      </c>
      <c r="B23" s="135"/>
      <c r="C23" s="68" t="s">
        <v>140</v>
      </c>
      <c r="D23" s="106" t="s">
        <v>193</v>
      </c>
      <c r="E23" s="101" t="str">
        <f t="shared" si="0"/>
        <v>0110</v>
      </c>
      <c r="F23" s="117"/>
      <c r="G23" s="117">
        <v>11562386</v>
      </c>
      <c r="H23" s="117"/>
      <c r="I23" s="117">
        <f>SUM(F23:H23)</f>
        <v>11562386</v>
      </c>
      <c r="J23" s="117"/>
      <c r="K23" s="117">
        <v>11802615</v>
      </c>
      <c r="L23" s="117"/>
      <c r="M23" s="136">
        <f>SUM(J23:L23)</f>
        <v>11802615</v>
      </c>
      <c r="N23" s="136"/>
      <c r="O23" s="136"/>
      <c r="P23" s="136"/>
      <c r="Q23" s="136"/>
      <c r="R23" s="137"/>
      <c r="S23" s="1"/>
      <c r="T23" s="1"/>
    </row>
    <row r="24" spans="1:20" ht="12.75" customHeight="1">
      <c r="A24" s="134" t="s">
        <v>194</v>
      </c>
      <c r="B24" s="135"/>
      <c r="C24" s="68" t="s">
        <v>140</v>
      </c>
      <c r="D24" s="106" t="s">
        <v>195</v>
      </c>
      <c r="E24" s="101" t="str">
        <f t="shared" si="0"/>
        <v>0120</v>
      </c>
      <c r="F24" s="117"/>
      <c r="G24" s="117">
        <v>1027893.2</v>
      </c>
      <c r="H24" s="117">
        <v>33447</v>
      </c>
      <c r="I24" s="117">
        <f>SUM(F24:H24)</f>
        <v>1061340.2</v>
      </c>
      <c r="J24" s="117"/>
      <c r="K24" s="117">
        <v>1027893.2</v>
      </c>
      <c r="L24" s="117">
        <v>33447</v>
      </c>
      <c r="M24" s="136">
        <f>SUM(J24:L24)</f>
        <v>1061340.2</v>
      </c>
      <c r="N24" s="136"/>
      <c r="O24" s="136"/>
      <c r="P24" s="136"/>
      <c r="Q24" s="136"/>
      <c r="R24" s="137"/>
      <c r="S24" s="1"/>
      <c r="T24" s="1"/>
    </row>
    <row r="25" spans="1:20" ht="12.75" customHeight="1">
      <c r="A25" s="134" t="s">
        <v>196</v>
      </c>
      <c r="B25" s="135"/>
      <c r="C25" s="68" t="s">
        <v>140</v>
      </c>
      <c r="D25" s="106" t="s">
        <v>197</v>
      </c>
      <c r="E25" s="101" t="str">
        <f t="shared" si="0"/>
        <v>0130</v>
      </c>
      <c r="F25" s="117"/>
      <c r="G25" s="117">
        <v>1188286.24</v>
      </c>
      <c r="H25" s="117">
        <v>190830.96</v>
      </c>
      <c r="I25" s="117">
        <f>SUM(F25:H25)</f>
        <v>1379117.2</v>
      </c>
      <c r="J25" s="117"/>
      <c r="K25" s="117">
        <v>1259768.23</v>
      </c>
      <c r="L25" s="117">
        <v>190830.96</v>
      </c>
      <c r="M25" s="136">
        <f>SUM(J25:L25)</f>
        <v>1450599.19</v>
      </c>
      <c r="N25" s="136"/>
      <c r="O25" s="136"/>
      <c r="P25" s="136"/>
      <c r="Q25" s="136"/>
      <c r="R25" s="137"/>
      <c r="S25" s="1"/>
      <c r="T25" s="1"/>
    </row>
    <row r="26" spans="1:20" ht="12.75" customHeight="1">
      <c r="A26" s="134" t="s">
        <v>198</v>
      </c>
      <c r="B26" s="135"/>
      <c r="C26" s="68" t="s">
        <v>140</v>
      </c>
      <c r="D26" s="106" t="s">
        <v>199</v>
      </c>
      <c r="E26" s="101" t="str">
        <f t="shared" si="0"/>
        <v>0140</v>
      </c>
      <c r="F26" s="117"/>
      <c r="G26" s="117"/>
      <c r="H26" s="117"/>
      <c r="I26" s="117">
        <f>SUM(F26:H26)</f>
        <v>0</v>
      </c>
      <c r="J26" s="117"/>
      <c r="K26" s="117"/>
      <c r="L26" s="117"/>
      <c r="M26" s="136">
        <f>SUM(J26:L26)</f>
        <v>0</v>
      </c>
      <c r="N26" s="136"/>
      <c r="O26" s="136"/>
      <c r="P26" s="136"/>
      <c r="Q26" s="136"/>
      <c r="R26" s="137"/>
      <c r="S26" s="1"/>
      <c r="T26" s="1"/>
    </row>
    <row r="27" spans="1:20" ht="12.75" customHeight="1">
      <c r="A27" s="134" t="s">
        <v>200</v>
      </c>
      <c r="B27" s="135"/>
      <c r="C27" s="68" t="s">
        <v>140</v>
      </c>
      <c r="D27" s="105" t="s">
        <v>201</v>
      </c>
      <c r="E27" s="101" t="str">
        <f t="shared" si="0"/>
        <v>0200</v>
      </c>
      <c r="F27" s="117">
        <f aca="true" t="shared" si="2" ref="F27:M27">SUM(F28:F31)</f>
        <v>0</v>
      </c>
      <c r="G27" s="117">
        <f t="shared" si="2"/>
        <v>11272803.48</v>
      </c>
      <c r="H27" s="117">
        <f t="shared" si="2"/>
        <v>224277.96</v>
      </c>
      <c r="I27" s="117">
        <f t="shared" si="2"/>
        <v>11497081.44</v>
      </c>
      <c r="J27" s="117">
        <f t="shared" si="2"/>
        <v>0</v>
      </c>
      <c r="K27" s="117">
        <f t="shared" si="2"/>
        <v>11687051.09</v>
      </c>
      <c r="L27" s="117">
        <f t="shared" si="2"/>
        <v>224277.96</v>
      </c>
      <c r="M27" s="140">
        <f t="shared" si="2"/>
        <v>11911329.049999999</v>
      </c>
      <c r="N27" s="140"/>
      <c r="O27" s="140"/>
      <c r="P27" s="140"/>
      <c r="Q27" s="140"/>
      <c r="R27" s="141"/>
      <c r="S27" s="1"/>
      <c r="T27" s="1"/>
    </row>
    <row r="28" spans="1:20" ht="22.5" customHeight="1">
      <c r="A28" s="134" t="s">
        <v>202</v>
      </c>
      <c r="B28" s="135"/>
      <c r="C28" s="68" t="s">
        <v>140</v>
      </c>
      <c r="D28" s="106" t="s">
        <v>203</v>
      </c>
      <c r="E28" s="101" t="str">
        <f t="shared" si="0"/>
        <v>0210</v>
      </c>
      <c r="F28" s="117"/>
      <c r="G28" s="117">
        <v>9677262.58</v>
      </c>
      <c r="H28" s="117"/>
      <c r="I28" s="117">
        <f>SUM(F28:H28)</f>
        <v>9677262.58</v>
      </c>
      <c r="J28" s="117"/>
      <c r="K28" s="117">
        <v>9912853.26</v>
      </c>
      <c r="L28" s="117"/>
      <c r="M28" s="136">
        <f>SUM(J28:L28)</f>
        <v>9912853.26</v>
      </c>
      <c r="N28" s="136"/>
      <c r="O28" s="136"/>
      <c r="P28" s="136"/>
      <c r="Q28" s="136"/>
      <c r="R28" s="137"/>
      <c r="S28" s="1"/>
      <c r="T28" s="1"/>
    </row>
    <row r="29" spans="1:20" ht="22.5" customHeight="1">
      <c r="A29" s="134" t="s">
        <v>204</v>
      </c>
      <c r="B29" s="135"/>
      <c r="C29" s="68" t="s">
        <v>140</v>
      </c>
      <c r="D29" s="106" t="s">
        <v>205</v>
      </c>
      <c r="E29" s="101" t="str">
        <f t="shared" si="0"/>
        <v>0220</v>
      </c>
      <c r="F29" s="117"/>
      <c r="G29" s="117">
        <v>965259.26</v>
      </c>
      <c r="H29" s="117">
        <v>33447</v>
      </c>
      <c r="I29" s="117">
        <f>SUM(F29:H29)</f>
        <v>998706.26</v>
      </c>
      <c r="J29" s="117"/>
      <c r="K29" s="117">
        <v>976252.94</v>
      </c>
      <c r="L29" s="117">
        <v>33447</v>
      </c>
      <c r="M29" s="136">
        <f>SUM(J29:L29)</f>
        <v>1009699.94</v>
      </c>
      <c r="N29" s="136"/>
      <c r="O29" s="136"/>
      <c r="P29" s="136"/>
      <c r="Q29" s="136"/>
      <c r="R29" s="137"/>
      <c r="S29" s="1"/>
      <c r="T29" s="1"/>
    </row>
    <row r="30" spans="1:20" ht="22.5" customHeight="1">
      <c r="A30" s="134" t="s">
        <v>206</v>
      </c>
      <c r="B30" s="135"/>
      <c r="C30" s="68" t="s">
        <v>140</v>
      </c>
      <c r="D30" s="106" t="s">
        <v>207</v>
      </c>
      <c r="E30" s="101" t="str">
        <f t="shared" si="0"/>
        <v>0230</v>
      </c>
      <c r="F30" s="117"/>
      <c r="G30" s="117">
        <v>630281.64</v>
      </c>
      <c r="H30" s="117">
        <v>190830.96</v>
      </c>
      <c r="I30" s="117">
        <f>SUM(F30:H30)</f>
        <v>821112.6</v>
      </c>
      <c r="J30" s="117"/>
      <c r="K30" s="117">
        <v>797944.89</v>
      </c>
      <c r="L30" s="117">
        <v>190830.96</v>
      </c>
      <c r="M30" s="136">
        <f>SUM(J30:L30)</f>
        <v>988775.85</v>
      </c>
      <c r="N30" s="136"/>
      <c r="O30" s="136"/>
      <c r="P30" s="136"/>
      <c r="Q30" s="136"/>
      <c r="R30" s="137"/>
      <c r="S30" s="1"/>
      <c r="T30" s="1"/>
    </row>
    <row r="31" spans="1:20" ht="12.75" customHeight="1">
      <c r="A31" s="134" t="s">
        <v>208</v>
      </c>
      <c r="B31" s="135"/>
      <c r="C31" s="68" t="s">
        <v>140</v>
      </c>
      <c r="D31" s="106" t="s">
        <v>209</v>
      </c>
      <c r="E31" s="101" t="str">
        <f t="shared" si="0"/>
        <v>0240</v>
      </c>
      <c r="F31" s="117"/>
      <c r="G31" s="117"/>
      <c r="H31" s="117"/>
      <c r="I31" s="117">
        <f>SUM(F31:H31)</f>
        <v>0</v>
      </c>
      <c r="J31" s="117"/>
      <c r="K31" s="117"/>
      <c r="L31" s="117"/>
      <c r="M31" s="136">
        <f>SUM(J31:L31)</f>
        <v>0</v>
      </c>
      <c r="N31" s="136"/>
      <c r="O31" s="136"/>
      <c r="P31" s="136"/>
      <c r="Q31" s="136"/>
      <c r="R31" s="137"/>
      <c r="S31" s="1"/>
      <c r="T31" s="1"/>
    </row>
    <row r="32" spans="1:20" ht="12.75" customHeight="1">
      <c r="A32" s="134" t="s">
        <v>210</v>
      </c>
      <c r="B32" s="135"/>
      <c r="C32" s="68" t="s">
        <v>140</v>
      </c>
      <c r="D32" s="105" t="s">
        <v>211</v>
      </c>
      <c r="E32" s="101" t="str">
        <f t="shared" si="0"/>
        <v>0300</v>
      </c>
      <c r="F32" s="117">
        <f aca="true" t="shared" si="3" ref="F32:M32">SUM(F33:F36)</f>
        <v>0</v>
      </c>
      <c r="G32" s="117">
        <f t="shared" si="3"/>
        <v>2505761.96</v>
      </c>
      <c r="H32" s="117">
        <f t="shared" si="3"/>
        <v>0</v>
      </c>
      <c r="I32" s="117">
        <f t="shared" si="3"/>
        <v>2505761.96</v>
      </c>
      <c r="J32" s="117">
        <f t="shared" si="3"/>
        <v>0</v>
      </c>
      <c r="K32" s="117">
        <f t="shared" si="3"/>
        <v>2403225.3400000003</v>
      </c>
      <c r="L32" s="117">
        <f t="shared" si="3"/>
        <v>0</v>
      </c>
      <c r="M32" s="140">
        <f t="shared" si="3"/>
        <v>2403225.3400000003</v>
      </c>
      <c r="N32" s="140"/>
      <c r="O32" s="140"/>
      <c r="P32" s="140"/>
      <c r="Q32" s="140"/>
      <c r="R32" s="141"/>
      <c r="S32" s="1"/>
      <c r="T32" s="1"/>
    </row>
    <row r="33" spans="1:20" ht="33.75" customHeight="1">
      <c r="A33" s="134" t="s">
        <v>212</v>
      </c>
      <c r="B33" s="135"/>
      <c r="C33" s="68" t="s">
        <v>140</v>
      </c>
      <c r="D33" s="106" t="s">
        <v>213</v>
      </c>
      <c r="E33" s="101" t="str">
        <f t="shared" si="0"/>
        <v>0310</v>
      </c>
      <c r="F33" s="117">
        <f aca="true" t="shared" si="4" ref="F33:H36">F23-F28</f>
        <v>0</v>
      </c>
      <c r="G33" s="117">
        <f t="shared" si="4"/>
        <v>1885123.42</v>
      </c>
      <c r="H33" s="117">
        <f t="shared" si="4"/>
        <v>0</v>
      </c>
      <c r="I33" s="117">
        <f>SUM(F33:H33)</f>
        <v>1885123.42</v>
      </c>
      <c r="J33" s="117">
        <f aca="true" t="shared" si="5" ref="J33:L36">J23-J28</f>
        <v>0</v>
      </c>
      <c r="K33" s="117">
        <f t="shared" si="5"/>
        <v>1889761.7400000002</v>
      </c>
      <c r="L33" s="117">
        <f t="shared" si="5"/>
        <v>0</v>
      </c>
      <c r="M33" s="136">
        <f>SUM(J33:L33)</f>
        <v>1889761.7400000002</v>
      </c>
      <c r="N33" s="136"/>
      <c r="O33" s="136"/>
      <c r="P33" s="136"/>
      <c r="Q33" s="136"/>
      <c r="R33" s="137"/>
      <c r="S33" s="1"/>
      <c r="T33" s="1"/>
    </row>
    <row r="34" spans="1:20" ht="22.5" customHeight="1">
      <c r="A34" s="134" t="s">
        <v>214</v>
      </c>
      <c r="B34" s="135"/>
      <c r="C34" s="68" t="s">
        <v>140</v>
      </c>
      <c r="D34" s="106" t="s">
        <v>215</v>
      </c>
      <c r="E34" s="101" t="str">
        <f t="shared" si="0"/>
        <v>0320</v>
      </c>
      <c r="F34" s="117">
        <f t="shared" si="4"/>
        <v>0</v>
      </c>
      <c r="G34" s="117">
        <f t="shared" si="4"/>
        <v>62633.939999999944</v>
      </c>
      <c r="H34" s="117">
        <f t="shared" si="4"/>
        <v>0</v>
      </c>
      <c r="I34" s="117">
        <f>SUM(F34:H34)</f>
        <v>62633.939999999944</v>
      </c>
      <c r="J34" s="117">
        <f t="shared" si="5"/>
        <v>0</v>
      </c>
      <c r="K34" s="117">
        <f t="shared" si="5"/>
        <v>51640.26000000001</v>
      </c>
      <c r="L34" s="117">
        <f t="shared" si="5"/>
        <v>0</v>
      </c>
      <c r="M34" s="136">
        <f>SUM(J34:L34)</f>
        <v>51640.26000000001</v>
      </c>
      <c r="N34" s="136"/>
      <c r="O34" s="136"/>
      <c r="P34" s="136"/>
      <c r="Q34" s="136"/>
      <c r="R34" s="137"/>
      <c r="S34" s="1"/>
      <c r="T34" s="1"/>
    </row>
    <row r="35" spans="1:20" ht="22.5" customHeight="1">
      <c r="A35" s="134" t="s">
        <v>216</v>
      </c>
      <c r="B35" s="135"/>
      <c r="C35" s="68" t="s">
        <v>140</v>
      </c>
      <c r="D35" s="106" t="s">
        <v>217</v>
      </c>
      <c r="E35" s="101" t="str">
        <f t="shared" si="0"/>
        <v>0330</v>
      </c>
      <c r="F35" s="117">
        <f t="shared" si="4"/>
        <v>0</v>
      </c>
      <c r="G35" s="117">
        <f t="shared" si="4"/>
        <v>558004.6</v>
      </c>
      <c r="H35" s="117">
        <f t="shared" si="4"/>
        <v>0</v>
      </c>
      <c r="I35" s="117">
        <f>SUM(F35:H35)</f>
        <v>558004.6</v>
      </c>
      <c r="J35" s="117">
        <f t="shared" si="5"/>
        <v>0</v>
      </c>
      <c r="K35" s="117">
        <f t="shared" si="5"/>
        <v>461823.33999999997</v>
      </c>
      <c r="L35" s="117">
        <f t="shared" si="5"/>
        <v>0</v>
      </c>
      <c r="M35" s="136">
        <f>SUM(J35:L35)</f>
        <v>461823.33999999997</v>
      </c>
      <c r="N35" s="136"/>
      <c r="O35" s="136"/>
      <c r="P35" s="136"/>
      <c r="Q35" s="136"/>
      <c r="R35" s="137"/>
      <c r="S35" s="1"/>
      <c r="T35" s="1"/>
    </row>
    <row r="36" spans="1:20" ht="12.75" customHeight="1" thickBot="1">
      <c r="A36" s="134" t="s">
        <v>218</v>
      </c>
      <c r="B36" s="135"/>
      <c r="C36" s="68" t="s">
        <v>140</v>
      </c>
      <c r="D36" s="106" t="s">
        <v>219</v>
      </c>
      <c r="E36" s="101" t="str">
        <f t="shared" si="0"/>
        <v>0340</v>
      </c>
      <c r="F36" s="117">
        <f t="shared" si="4"/>
        <v>0</v>
      </c>
      <c r="G36" s="117">
        <f t="shared" si="4"/>
        <v>0</v>
      </c>
      <c r="H36" s="117">
        <f t="shared" si="4"/>
        <v>0</v>
      </c>
      <c r="I36" s="117">
        <f>SUM(F36:H36)</f>
        <v>0</v>
      </c>
      <c r="J36" s="117">
        <f t="shared" si="5"/>
        <v>0</v>
      </c>
      <c r="K36" s="117">
        <f t="shared" si="5"/>
        <v>0</v>
      </c>
      <c r="L36" s="117">
        <f t="shared" si="5"/>
        <v>0</v>
      </c>
      <c r="M36" s="136">
        <f>SUM(J36:L36)</f>
        <v>0</v>
      </c>
      <c r="N36" s="136"/>
      <c r="O36" s="136"/>
      <c r="P36" s="136"/>
      <c r="Q36" s="136"/>
      <c r="R36" s="137"/>
      <c r="S36" s="1"/>
      <c r="T36" s="1"/>
    </row>
    <row r="37" spans="1:18" ht="6" customHeight="1">
      <c r="A37" s="113"/>
      <c r="B37" s="113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</row>
    <row r="38" spans="13:31" ht="12.75">
      <c r="M38" s="1"/>
      <c r="N38" s="1"/>
      <c r="O38" s="1"/>
      <c r="P38" s="1"/>
      <c r="Q38" s="1"/>
      <c r="R38" s="28" t="s">
        <v>220</v>
      </c>
      <c r="S38" s="1"/>
      <c r="T38" s="1"/>
      <c r="Y38" s="11"/>
      <c r="Z38" s="11"/>
      <c r="AA38" s="11"/>
      <c r="AB38" s="11"/>
      <c r="AC38" s="11"/>
      <c r="AD38" s="11"/>
      <c r="AE38" s="11"/>
    </row>
    <row r="39" spans="1:20" ht="11.25" customHeight="1">
      <c r="A39" s="150" t="s">
        <v>3</v>
      </c>
      <c r="B39" s="151"/>
      <c r="C39" s="62"/>
      <c r="D39" s="130" t="s">
        <v>4</v>
      </c>
      <c r="E39" s="65"/>
      <c r="F39" s="132" t="s">
        <v>5</v>
      </c>
      <c r="G39" s="132"/>
      <c r="H39" s="132"/>
      <c r="I39" s="132"/>
      <c r="J39" s="133" t="s">
        <v>6</v>
      </c>
      <c r="K39" s="129"/>
      <c r="L39" s="129"/>
      <c r="M39" s="129"/>
      <c r="N39" s="129"/>
      <c r="O39" s="129"/>
      <c r="P39" s="129"/>
      <c r="Q39" s="129"/>
      <c r="R39" s="129"/>
      <c r="S39" s="1"/>
      <c r="T39" s="1"/>
    </row>
    <row r="40" spans="1:20" ht="12.75" customHeight="1">
      <c r="A40" s="150"/>
      <c r="B40" s="151"/>
      <c r="C40" s="63"/>
      <c r="D40" s="130"/>
      <c r="E40" s="66"/>
      <c r="F40" s="130" t="s">
        <v>24</v>
      </c>
      <c r="G40" s="130" t="s">
        <v>152</v>
      </c>
      <c r="H40" s="130" t="s">
        <v>153</v>
      </c>
      <c r="I40" s="130" t="s">
        <v>7</v>
      </c>
      <c r="J40" s="130" t="s">
        <v>24</v>
      </c>
      <c r="K40" s="130" t="s">
        <v>152</v>
      </c>
      <c r="L40" s="130" t="s">
        <v>153</v>
      </c>
      <c r="M40" s="130" t="s">
        <v>7</v>
      </c>
      <c r="N40" s="130"/>
      <c r="O40" s="130"/>
      <c r="P40" s="130"/>
      <c r="Q40" s="130"/>
      <c r="R40" s="145"/>
      <c r="S40" s="1"/>
      <c r="T40" s="1"/>
    </row>
    <row r="41" spans="1:20" ht="12.75">
      <c r="A41" s="150"/>
      <c r="B41" s="151"/>
      <c r="C41" s="63"/>
      <c r="D41" s="130"/>
      <c r="E41" s="66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45"/>
      <c r="S41" s="1"/>
      <c r="T41" s="1"/>
    </row>
    <row r="42" spans="1:20" ht="12.75">
      <c r="A42" s="150"/>
      <c r="B42" s="151"/>
      <c r="C42" s="64"/>
      <c r="D42" s="130"/>
      <c r="E42" s="67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45"/>
      <c r="S42" s="1"/>
      <c r="T42" s="1"/>
    </row>
    <row r="43" spans="1:31" s="71" customFormat="1" ht="13.5" thickBot="1">
      <c r="A43" s="146">
        <v>1</v>
      </c>
      <c r="B43" s="147"/>
      <c r="C43" s="69"/>
      <c r="D43" s="104">
        <v>2</v>
      </c>
      <c r="E43" s="104"/>
      <c r="F43" s="104">
        <v>3</v>
      </c>
      <c r="G43" s="104">
        <v>4</v>
      </c>
      <c r="H43" s="104">
        <v>5</v>
      </c>
      <c r="I43" s="104">
        <v>6</v>
      </c>
      <c r="J43" s="104">
        <v>7</v>
      </c>
      <c r="K43" s="104">
        <v>8</v>
      </c>
      <c r="L43" s="104">
        <v>9</v>
      </c>
      <c r="M43" s="148">
        <v>10</v>
      </c>
      <c r="N43" s="148"/>
      <c r="O43" s="148"/>
      <c r="P43" s="148"/>
      <c r="Q43" s="148"/>
      <c r="R43" s="149"/>
      <c r="S43" s="70"/>
      <c r="T43" s="70"/>
      <c r="Y43" s="72"/>
      <c r="Z43" s="72"/>
      <c r="AA43" s="72"/>
      <c r="AB43" s="72"/>
      <c r="AC43" s="72"/>
      <c r="AD43" s="72"/>
      <c r="AE43" s="72"/>
    </row>
    <row r="44" spans="1:20" ht="22.5" customHeight="1">
      <c r="A44" s="134" t="s">
        <v>221</v>
      </c>
      <c r="B44" s="135"/>
      <c r="C44" s="68" t="s">
        <v>140</v>
      </c>
      <c r="D44" s="105" t="s">
        <v>222</v>
      </c>
      <c r="E44" s="101" t="str">
        <f aca="true" t="shared" si="6" ref="E44:E63">IF(LEN(D44)=3,CONCATENATE(D44,"0"),IF(LEN(D44)&gt;=4,CONCATENATE(LEFT(D44,3),"1"),D44))</f>
        <v>0400</v>
      </c>
      <c r="F44" s="117">
        <f aca="true" t="shared" si="7" ref="F44:M44">SUM(F45:F47)</f>
        <v>0</v>
      </c>
      <c r="G44" s="117">
        <f t="shared" si="7"/>
        <v>0</v>
      </c>
      <c r="H44" s="117">
        <f t="shared" si="7"/>
        <v>0</v>
      </c>
      <c r="I44" s="117">
        <f t="shared" si="7"/>
        <v>0</v>
      </c>
      <c r="J44" s="117">
        <f t="shared" si="7"/>
        <v>0</v>
      </c>
      <c r="K44" s="117">
        <f t="shared" si="7"/>
        <v>0</v>
      </c>
      <c r="L44" s="117">
        <f t="shared" si="7"/>
        <v>0</v>
      </c>
      <c r="M44" s="140">
        <f t="shared" si="7"/>
        <v>0</v>
      </c>
      <c r="N44" s="140"/>
      <c r="O44" s="140"/>
      <c r="P44" s="140"/>
      <c r="Q44" s="140"/>
      <c r="R44" s="141"/>
      <c r="S44" s="1"/>
      <c r="T44" s="1"/>
    </row>
    <row r="45" spans="1:20" ht="22.5" customHeight="1">
      <c r="A45" s="134" t="s">
        <v>223</v>
      </c>
      <c r="B45" s="135"/>
      <c r="C45" s="68" t="s">
        <v>140</v>
      </c>
      <c r="D45" s="106" t="s">
        <v>224</v>
      </c>
      <c r="E45" s="101" t="str">
        <f t="shared" si="6"/>
        <v>0410</v>
      </c>
      <c r="F45" s="117"/>
      <c r="G45" s="117"/>
      <c r="H45" s="117"/>
      <c r="I45" s="117">
        <f>SUM(F45:H45)</f>
        <v>0</v>
      </c>
      <c r="J45" s="117"/>
      <c r="K45" s="117"/>
      <c r="L45" s="117"/>
      <c r="M45" s="136">
        <f>SUM(J45:L45)</f>
        <v>0</v>
      </c>
      <c r="N45" s="136"/>
      <c r="O45" s="136"/>
      <c r="P45" s="136"/>
      <c r="Q45" s="136"/>
      <c r="R45" s="137"/>
      <c r="S45" s="1"/>
      <c r="T45" s="1"/>
    </row>
    <row r="46" spans="1:20" ht="12.75" customHeight="1">
      <c r="A46" s="134" t="s">
        <v>225</v>
      </c>
      <c r="B46" s="135"/>
      <c r="C46" s="68" t="s">
        <v>140</v>
      </c>
      <c r="D46" s="106" t="s">
        <v>226</v>
      </c>
      <c r="E46" s="101" t="str">
        <f t="shared" si="6"/>
        <v>0420</v>
      </c>
      <c r="F46" s="117"/>
      <c r="G46" s="117"/>
      <c r="H46" s="117"/>
      <c r="I46" s="117">
        <f>SUM(F46:H46)</f>
        <v>0</v>
      </c>
      <c r="J46" s="117"/>
      <c r="K46" s="117"/>
      <c r="L46" s="117"/>
      <c r="M46" s="136">
        <f>SUM(J46:L46)</f>
        <v>0</v>
      </c>
      <c r="N46" s="136"/>
      <c r="O46" s="136"/>
      <c r="P46" s="136"/>
      <c r="Q46" s="136"/>
      <c r="R46" s="137"/>
      <c r="S46" s="1"/>
      <c r="T46" s="1"/>
    </row>
    <row r="47" spans="1:20" ht="12.75" customHeight="1">
      <c r="A47" s="134" t="s">
        <v>227</v>
      </c>
      <c r="B47" s="135"/>
      <c r="C47" s="68" t="s">
        <v>140</v>
      </c>
      <c r="D47" s="106" t="s">
        <v>228</v>
      </c>
      <c r="E47" s="101" t="str">
        <f t="shared" si="6"/>
        <v>0430</v>
      </c>
      <c r="F47" s="117"/>
      <c r="G47" s="117"/>
      <c r="H47" s="117"/>
      <c r="I47" s="117">
        <f>SUM(F47:H47)</f>
        <v>0</v>
      </c>
      <c r="J47" s="117"/>
      <c r="K47" s="117"/>
      <c r="L47" s="117"/>
      <c r="M47" s="136">
        <f>SUM(J47:L47)</f>
        <v>0</v>
      </c>
      <c r="N47" s="136"/>
      <c r="O47" s="136"/>
      <c r="P47" s="136"/>
      <c r="Q47" s="136"/>
      <c r="R47" s="137"/>
      <c r="S47" s="1"/>
      <c r="T47" s="1"/>
    </row>
    <row r="48" spans="1:20" ht="12.75" customHeight="1">
      <c r="A48" s="134" t="s">
        <v>229</v>
      </c>
      <c r="B48" s="135"/>
      <c r="C48" s="68" t="s">
        <v>140</v>
      </c>
      <c r="D48" s="105" t="s">
        <v>230</v>
      </c>
      <c r="E48" s="101" t="str">
        <f t="shared" si="6"/>
        <v>0500</v>
      </c>
      <c r="F48" s="117">
        <f aca="true" t="shared" si="8" ref="F48:M48">SUM(F49:F51)</f>
        <v>0</v>
      </c>
      <c r="G48" s="117">
        <f t="shared" si="8"/>
        <v>0</v>
      </c>
      <c r="H48" s="117">
        <f t="shared" si="8"/>
        <v>0</v>
      </c>
      <c r="I48" s="117">
        <f t="shared" si="8"/>
        <v>0</v>
      </c>
      <c r="J48" s="117">
        <f t="shared" si="8"/>
        <v>0</v>
      </c>
      <c r="K48" s="117">
        <f t="shared" si="8"/>
        <v>0</v>
      </c>
      <c r="L48" s="117">
        <f t="shared" si="8"/>
        <v>0</v>
      </c>
      <c r="M48" s="140">
        <f t="shared" si="8"/>
        <v>0</v>
      </c>
      <c r="N48" s="140"/>
      <c r="O48" s="140"/>
      <c r="P48" s="140"/>
      <c r="Q48" s="140"/>
      <c r="R48" s="141"/>
      <c r="S48" s="1"/>
      <c r="T48" s="1"/>
    </row>
    <row r="49" spans="1:20" ht="22.5" customHeight="1">
      <c r="A49" s="134" t="s">
        <v>231</v>
      </c>
      <c r="B49" s="135"/>
      <c r="C49" s="68" t="s">
        <v>140</v>
      </c>
      <c r="D49" s="106" t="s">
        <v>232</v>
      </c>
      <c r="E49" s="101" t="str">
        <f t="shared" si="6"/>
        <v>0510</v>
      </c>
      <c r="F49" s="117"/>
      <c r="G49" s="117"/>
      <c r="H49" s="117"/>
      <c r="I49" s="117">
        <f>SUM(F49:H49)</f>
        <v>0</v>
      </c>
      <c r="J49" s="117"/>
      <c r="K49" s="117"/>
      <c r="L49" s="117"/>
      <c r="M49" s="136">
        <f>SUM(J49:L49)</f>
        <v>0</v>
      </c>
      <c r="N49" s="136"/>
      <c r="O49" s="136"/>
      <c r="P49" s="136"/>
      <c r="Q49" s="136"/>
      <c r="R49" s="137"/>
      <c r="S49" s="1"/>
      <c r="T49" s="1"/>
    </row>
    <row r="50" spans="1:20" ht="12.75" customHeight="1">
      <c r="A50" s="134" t="s">
        <v>233</v>
      </c>
      <c r="B50" s="135"/>
      <c r="C50" s="68" t="s">
        <v>140</v>
      </c>
      <c r="D50" s="106" t="s">
        <v>234</v>
      </c>
      <c r="E50" s="101" t="str">
        <f t="shared" si="6"/>
        <v>0520</v>
      </c>
      <c r="F50" s="117"/>
      <c r="G50" s="117"/>
      <c r="H50" s="117"/>
      <c r="I50" s="117">
        <f>SUM(F50:H50)</f>
        <v>0</v>
      </c>
      <c r="J50" s="117"/>
      <c r="K50" s="117"/>
      <c r="L50" s="117"/>
      <c r="M50" s="136">
        <f>SUM(J50:L50)</f>
        <v>0</v>
      </c>
      <c r="N50" s="136"/>
      <c r="O50" s="136"/>
      <c r="P50" s="136"/>
      <c r="Q50" s="136"/>
      <c r="R50" s="137"/>
      <c r="S50" s="1"/>
      <c r="T50" s="1"/>
    </row>
    <row r="51" spans="1:20" ht="12.75" customHeight="1">
      <c r="A51" s="134" t="s">
        <v>235</v>
      </c>
      <c r="B51" s="135"/>
      <c r="C51" s="68" t="s">
        <v>140</v>
      </c>
      <c r="D51" s="106" t="s">
        <v>236</v>
      </c>
      <c r="E51" s="101" t="str">
        <f t="shared" si="6"/>
        <v>0530</v>
      </c>
      <c r="F51" s="117"/>
      <c r="G51" s="117"/>
      <c r="H51" s="117"/>
      <c r="I51" s="117">
        <f>SUM(F51:H51)</f>
        <v>0</v>
      </c>
      <c r="J51" s="117"/>
      <c r="K51" s="117"/>
      <c r="L51" s="117"/>
      <c r="M51" s="136">
        <f>SUM(J51:L51)</f>
        <v>0</v>
      </c>
      <c r="N51" s="136"/>
      <c r="O51" s="136"/>
      <c r="P51" s="136"/>
      <c r="Q51" s="136"/>
      <c r="R51" s="137"/>
      <c r="S51" s="1"/>
      <c r="T51" s="1"/>
    </row>
    <row r="52" spans="1:20" ht="22.5" customHeight="1">
      <c r="A52" s="134" t="s">
        <v>237</v>
      </c>
      <c r="B52" s="135"/>
      <c r="C52" s="68" t="s">
        <v>140</v>
      </c>
      <c r="D52" s="105" t="s">
        <v>238</v>
      </c>
      <c r="E52" s="101" t="str">
        <f t="shared" si="6"/>
        <v>0600</v>
      </c>
      <c r="F52" s="117">
        <f aca="true" t="shared" si="9" ref="F52:M52">SUM(F53:F55)</f>
        <v>0</v>
      </c>
      <c r="G52" s="117">
        <f t="shared" si="9"/>
        <v>0</v>
      </c>
      <c r="H52" s="117">
        <f t="shared" si="9"/>
        <v>0</v>
      </c>
      <c r="I52" s="117">
        <f t="shared" si="9"/>
        <v>0</v>
      </c>
      <c r="J52" s="117">
        <f t="shared" si="9"/>
        <v>0</v>
      </c>
      <c r="K52" s="117">
        <f t="shared" si="9"/>
        <v>0</v>
      </c>
      <c r="L52" s="117">
        <f t="shared" si="9"/>
        <v>0</v>
      </c>
      <c r="M52" s="140">
        <f t="shared" si="9"/>
        <v>0</v>
      </c>
      <c r="N52" s="140"/>
      <c r="O52" s="140"/>
      <c r="P52" s="140"/>
      <c r="Q52" s="140"/>
      <c r="R52" s="141"/>
      <c r="S52" s="1"/>
      <c r="T52" s="1"/>
    </row>
    <row r="53" spans="1:20" ht="33.75" customHeight="1">
      <c r="A53" s="134" t="s">
        <v>239</v>
      </c>
      <c r="B53" s="135"/>
      <c r="C53" s="68" t="s">
        <v>140</v>
      </c>
      <c r="D53" s="106" t="s">
        <v>240</v>
      </c>
      <c r="E53" s="101" t="str">
        <f t="shared" si="6"/>
        <v>0610</v>
      </c>
      <c r="F53" s="117">
        <f aca="true" t="shared" si="10" ref="F53:H55">F45-F49</f>
        <v>0</v>
      </c>
      <c r="G53" s="117">
        <f t="shared" si="10"/>
        <v>0</v>
      </c>
      <c r="H53" s="117">
        <f t="shared" si="10"/>
        <v>0</v>
      </c>
      <c r="I53" s="117">
        <f aca="true" t="shared" si="11" ref="I53:I58">SUM(F53:H53)</f>
        <v>0</v>
      </c>
      <c r="J53" s="117">
        <f aca="true" t="shared" si="12" ref="J53:L55">J45-J49</f>
        <v>0</v>
      </c>
      <c r="K53" s="117">
        <f t="shared" si="12"/>
        <v>0</v>
      </c>
      <c r="L53" s="117">
        <f t="shared" si="12"/>
        <v>0</v>
      </c>
      <c r="M53" s="136">
        <f aca="true" t="shared" si="13" ref="M53:M58">SUM(J53:L53)</f>
        <v>0</v>
      </c>
      <c r="N53" s="136"/>
      <c r="O53" s="136"/>
      <c r="P53" s="136"/>
      <c r="Q53" s="136"/>
      <c r="R53" s="137"/>
      <c r="S53" s="1"/>
      <c r="T53" s="1"/>
    </row>
    <row r="54" spans="1:20" ht="22.5" customHeight="1">
      <c r="A54" s="134" t="s">
        <v>241</v>
      </c>
      <c r="B54" s="135"/>
      <c r="C54" s="68" t="s">
        <v>140</v>
      </c>
      <c r="D54" s="106" t="s">
        <v>242</v>
      </c>
      <c r="E54" s="101" t="str">
        <f t="shared" si="6"/>
        <v>0620</v>
      </c>
      <c r="F54" s="117">
        <f t="shared" si="10"/>
        <v>0</v>
      </c>
      <c r="G54" s="117">
        <f t="shared" si="10"/>
        <v>0</v>
      </c>
      <c r="H54" s="117">
        <f t="shared" si="10"/>
        <v>0</v>
      </c>
      <c r="I54" s="117">
        <f t="shared" si="11"/>
        <v>0</v>
      </c>
      <c r="J54" s="117">
        <f t="shared" si="12"/>
        <v>0</v>
      </c>
      <c r="K54" s="117">
        <f t="shared" si="12"/>
        <v>0</v>
      </c>
      <c r="L54" s="117">
        <f t="shared" si="12"/>
        <v>0</v>
      </c>
      <c r="M54" s="136">
        <f t="shared" si="13"/>
        <v>0</v>
      </c>
      <c r="N54" s="136"/>
      <c r="O54" s="136"/>
      <c r="P54" s="136"/>
      <c r="Q54" s="136"/>
      <c r="R54" s="137"/>
      <c r="S54" s="1"/>
      <c r="T54" s="1"/>
    </row>
    <row r="55" spans="1:20" ht="12.75" customHeight="1">
      <c r="A55" s="134" t="s">
        <v>243</v>
      </c>
      <c r="B55" s="135"/>
      <c r="C55" s="68" t="s">
        <v>140</v>
      </c>
      <c r="D55" s="106" t="s">
        <v>244</v>
      </c>
      <c r="E55" s="101" t="str">
        <f t="shared" si="6"/>
        <v>0630</v>
      </c>
      <c r="F55" s="117">
        <f t="shared" si="10"/>
        <v>0</v>
      </c>
      <c r="G55" s="117">
        <f t="shared" si="10"/>
        <v>0</v>
      </c>
      <c r="H55" s="117">
        <f t="shared" si="10"/>
        <v>0</v>
      </c>
      <c r="I55" s="117">
        <f t="shared" si="11"/>
        <v>0</v>
      </c>
      <c r="J55" s="117">
        <f t="shared" si="12"/>
        <v>0</v>
      </c>
      <c r="K55" s="117">
        <f t="shared" si="12"/>
        <v>0</v>
      </c>
      <c r="L55" s="117">
        <f t="shared" si="12"/>
        <v>0</v>
      </c>
      <c r="M55" s="136">
        <f t="shared" si="13"/>
        <v>0</v>
      </c>
      <c r="N55" s="136"/>
      <c r="O55" s="136"/>
      <c r="P55" s="136"/>
      <c r="Q55" s="136"/>
      <c r="R55" s="137"/>
      <c r="S55" s="1"/>
      <c r="T55" s="1"/>
    </row>
    <row r="56" spans="1:20" ht="12.75" customHeight="1">
      <c r="A56" s="134" t="s">
        <v>245</v>
      </c>
      <c r="B56" s="135"/>
      <c r="C56" s="68" t="s">
        <v>140</v>
      </c>
      <c r="D56" s="105" t="s">
        <v>246</v>
      </c>
      <c r="E56" s="101" t="str">
        <f t="shared" si="6"/>
        <v>0700</v>
      </c>
      <c r="F56" s="117"/>
      <c r="G56" s="117">
        <v>454405.14</v>
      </c>
      <c r="H56" s="117"/>
      <c r="I56" s="117">
        <f t="shared" si="11"/>
        <v>454405.14</v>
      </c>
      <c r="J56" s="117"/>
      <c r="K56" s="117">
        <v>11165257</v>
      </c>
      <c r="L56" s="117"/>
      <c r="M56" s="140">
        <f t="shared" si="13"/>
        <v>11165257</v>
      </c>
      <c r="N56" s="140"/>
      <c r="O56" s="140"/>
      <c r="P56" s="140"/>
      <c r="Q56" s="140"/>
      <c r="R56" s="141"/>
      <c r="S56" s="1"/>
      <c r="T56" s="1"/>
    </row>
    <row r="57" spans="1:20" ht="12.75" customHeight="1">
      <c r="A57" s="134" t="s">
        <v>247</v>
      </c>
      <c r="B57" s="135"/>
      <c r="C57" s="68" t="s">
        <v>140</v>
      </c>
      <c r="D57" s="105" t="s">
        <v>248</v>
      </c>
      <c r="E57" s="101" t="str">
        <f t="shared" si="6"/>
        <v>0800</v>
      </c>
      <c r="F57" s="117"/>
      <c r="G57" s="117">
        <v>165772.38</v>
      </c>
      <c r="H57" s="117">
        <v>5424</v>
      </c>
      <c r="I57" s="117">
        <f t="shared" si="11"/>
        <v>171196.38</v>
      </c>
      <c r="J57" s="117"/>
      <c r="K57" s="117">
        <v>169621.2</v>
      </c>
      <c r="L57" s="117">
        <v>26880.05</v>
      </c>
      <c r="M57" s="140">
        <f t="shared" si="13"/>
        <v>196501.25</v>
      </c>
      <c r="N57" s="140"/>
      <c r="O57" s="140"/>
      <c r="P57" s="140"/>
      <c r="Q57" s="140"/>
      <c r="R57" s="141"/>
      <c r="S57" s="1"/>
      <c r="T57" s="1"/>
    </row>
    <row r="58" spans="1:20" ht="22.5" customHeight="1">
      <c r="A58" s="134" t="s">
        <v>249</v>
      </c>
      <c r="B58" s="135"/>
      <c r="C58" s="68" t="s">
        <v>140</v>
      </c>
      <c r="D58" s="106" t="s">
        <v>250</v>
      </c>
      <c r="E58" s="101" t="str">
        <f t="shared" si="6"/>
        <v>0810</v>
      </c>
      <c r="F58" s="117"/>
      <c r="G58" s="117"/>
      <c r="H58" s="117"/>
      <c r="I58" s="117">
        <f t="shared" si="11"/>
        <v>0</v>
      </c>
      <c r="J58" s="117"/>
      <c r="K58" s="117"/>
      <c r="L58" s="117"/>
      <c r="M58" s="136">
        <f t="shared" si="13"/>
        <v>0</v>
      </c>
      <c r="N58" s="136"/>
      <c r="O58" s="136"/>
      <c r="P58" s="136"/>
      <c r="Q58" s="136"/>
      <c r="R58" s="137"/>
      <c r="S58" s="1"/>
      <c r="T58" s="1"/>
    </row>
    <row r="59" spans="1:20" ht="12.75" customHeight="1">
      <c r="A59" s="134" t="s">
        <v>251</v>
      </c>
      <c r="B59" s="135"/>
      <c r="C59" s="68" t="s">
        <v>140</v>
      </c>
      <c r="D59" s="105" t="s">
        <v>252</v>
      </c>
      <c r="E59" s="101" t="str">
        <f t="shared" si="6"/>
        <v>0900</v>
      </c>
      <c r="F59" s="117">
        <f aca="true" t="shared" si="14" ref="F59:M59">SUM(F60:F63)</f>
        <v>0</v>
      </c>
      <c r="G59" s="117">
        <f t="shared" si="14"/>
        <v>0</v>
      </c>
      <c r="H59" s="117">
        <f t="shared" si="14"/>
        <v>0</v>
      </c>
      <c r="I59" s="117">
        <f t="shared" si="14"/>
        <v>0</v>
      </c>
      <c r="J59" s="117">
        <f t="shared" si="14"/>
        <v>0</v>
      </c>
      <c r="K59" s="117">
        <f t="shared" si="14"/>
        <v>0</v>
      </c>
      <c r="L59" s="117">
        <f t="shared" si="14"/>
        <v>0</v>
      </c>
      <c r="M59" s="140">
        <f t="shared" si="14"/>
        <v>0</v>
      </c>
      <c r="N59" s="140"/>
      <c r="O59" s="140"/>
      <c r="P59" s="140"/>
      <c r="Q59" s="140"/>
      <c r="R59" s="141"/>
      <c r="S59" s="1"/>
      <c r="T59" s="1"/>
    </row>
    <row r="60" spans="1:20" ht="22.5" customHeight="1">
      <c r="A60" s="134" t="s">
        <v>253</v>
      </c>
      <c r="B60" s="135"/>
      <c r="C60" s="68" t="s">
        <v>140</v>
      </c>
      <c r="D60" s="106" t="s">
        <v>254</v>
      </c>
      <c r="E60" s="101" t="str">
        <f t="shared" si="6"/>
        <v>0910</v>
      </c>
      <c r="F60" s="117"/>
      <c r="G60" s="117"/>
      <c r="H60" s="117"/>
      <c r="I60" s="117">
        <f>SUM(F60:H60)</f>
        <v>0</v>
      </c>
      <c r="J60" s="117"/>
      <c r="K60" s="117"/>
      <c r="L60" s="117"/>
      <c r="M60" s="136">
        <f>SUM(J60:L60)</f>
        <v>0</v>
      </c>
      <c r="N60" s="136"/>
      <c r="O60" s="136"/>
      <c r="P60" s="136"/>
      <c r="Q60" s="136"/>
      <c r="R60" s="137"/>
      <c r="S60" s="1"/>
      <c r="T60" s="1"/>
    </row>
    <row r="61" spans="1:20" ht="12.75" customHeight="1">
      <c r="A61" s="134" t="s">
        <v>255</v>
      </c>
      <c r="B61" s="135"/>
      <c r="C61" s="68" t="s">
        <v>140</v>
      </c>
      <c r="D61" s="106" t="s">
        <v>256</v>
      </c>
      <c r="E61" s="101" t="str">
        <f t="shared" si="6"/>
        <v>0920</v>
      </c>
      <c r="F61" s="117"/>
      <c r="G61" s="117"/>
      <c r="H61" s="117"/>
      <c r="I61" s="117">
        <f>SUM(F61:H61)</f>
        <v>0</v>
      </c>
      <c r="J61" s="117"/>
      <c r="K61" s="117"/>
      <c r="L61" s="117"/>
      <c r="M61" s="136">
        <f>SUM(J61:L61)</f>
        <v>0</v>
      </c>
      <c r="N61" s="136"/>
      <c r="O61" s="136"/>
      <c r="P61" s="136"/>
      <c r="Q61" s="136"/>
      <c r="R61" s="137"/>
      <c r="S61" s="1"/>
      <c r="T61" s="1"/>
    </row>
    <row r="62" spans="1:20" ht="12.75" customHeight="1">
      <c r="A62" s="134" t="s">
        <v>257</v>
      </c>
      <c r="B62" s="135"/>
      <c r="C62" s="68" t="s">
        <v>140</v>
      </c>
      <c r="D62" s="106" t="s">
        <v>258</v>
      </c>
      <c r="E62" s="101" t="str">
        <f t="shared" si="6"/>
        <v>0930</v>
      </c>
      <c r="F62" s="117"/>
      <c r="G62" s="117"/>
      <c r="H62" s="117"/>
      <c r="I62" s="117">
        <f>SUM(F62:H62)</f>
        <v>0</v>
      </c>
      <c r="J62" s="117"/>
      <c r="K62" s="117"/>
      <c r="L62" s="117"/>
      <c r="M62" s="136">
        <f>SUM(J62:L62)</f>
        <v>0</v>
      </c>
      <c r="N62" s="136"/>
      <c r="O62" s="136"/>
      <c r="P62" s="136"/>
      <c r="Q62" s="136"/>
      <c r="R62" s="137"/>
      <c r="S62" s="1"/>
      <c r="T62" s="1"/>
    </row>
    <row r="63" spans="1:20" ht="12.75" customHeight="1" thickBot="1">
      <c r="A63" s="134" t="s">
        <v>259</v>
      </c>
      <c r="B63" s="135"/>
      <c r="C63" s="68" t="s">
        <v>140</v>
      </c>
      <c r="D63" s="106" t="s">
        <v>260</v>
      </c>
      <c r="E63" s="101" t="str">
        <f t="shared" si="6"/>
        <v>0940</v>
      </c>
      <c r="F63" s="117"/>
      <c r="G63" s="117"/>
      <c r="H63" s="117"/>
      <c r="I63" s="117">
        <f>SUM(F63:H63)</f>
        <v>0</v>
      </c>
      <c r="J63" s="117"/>
      <c r="K63" s="117"/>
      <c r="L63" s="117"/>
      <c r="M63" s="136">
        <f>SUM(J63:L63)</f>
        <v>0</v>
      </c>
      <c r="N63" s="136"/>
      <c r="O63" s="136"/>
      <c r="P63" s="136"/>
      <c r="Q63" s="136"/>
      <c r="R63" s="137"/>
      <c r="S63" s="1"/>
      <c r="T63" s="1"/>
    </row>
    <row r="64" spans="1:18" ht="6" customHeight="1">
      <c r="A64" s="113"/>
      <c r="B64" s="113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</row>
    <row r="65" spans="13:31" ht="12.75">
      <c r="M65" s="1"/>
      <c r="N65" s="1"/>
      <c r="O65" s="1"/>
      <c r="P65" s="1"/>
      <c r="Q65" s="1"/>
      <c r="R65" s="28" t="s">
        <v>261</v>
      </c>
      <c r="S65" s="1"/>
      <c r="T65" s="1"/>
      <c r="Y65" s="11"/>
      <c r="Z65" s="11"/>
      <c r="AA65" s="11"/>
      <c r="AB65" s="11"/>
      <c r="AC65" s="11"/>
      <c r="AD65" s="11"/>
      <c r="AE65" s="11"/>
    </row>
    <row r="66" spans="1:20" ht="11.25" customHeight="1">
      <c r="A66" s="150" t="s">
        <v>3</v>
      </c>
      <c r="B66" s="151"/>
      <c r="C66" s="62"/>
      <c r="D66" s="130" t="s">
        <v>4</v>
      </c>
      <c r="E66" s="65"/>
      <c r="F66" s="132" t="s">
        <v>5</v>
      </c>
      <c r="G66" s="132"/>
      <c r="H66" s="132"/>
      <c r="I66" s="132"/>
      <c r="J66" s="133" t="s">
        <v>6</v>
      </c>
      <c r="K66" s="129"/>
      <c r="L66" s="129"/>
      <c r="M66" s="129"/>
      <c r="N66" s="129"/>
      <c r="O66" s="129"/>
      <c r="P66" s="129"/>
      <c r="Q66" s="129"/>
      <c r="R66" s="129"/>
      <c r="S66" s="1"/>
      <c r="T66" s="1"/>
    </row>
    <row r="67" spans="1:20" ht="12.75" customHeight="1">
      <c r="A67" s="150"/>
      <c r="B67" s="151"/>
      <c r="C67" s="63"/>
      <c r="D67" s="130"/>
      <c r="E67" s="66"/>
      <c r="F67" s="130" t="s">
        <v>24</v>
      </c>
      <c r="G67" s="130" t="s">
        <v>152</v>
      </c>
      <c r="H67" s="130" t="s">
        <v>153</v>
      </c>
      <c r="I67" s="130" t="s">
        <v>7</v>
      </c>
      <c r="J67" s="130" t="s">
        <v>24</v>
      </c>
      <c r="K67" s="130" t="s">
        <v>152</v>
      </c>
      <c r="L67" s="130" t="s">
        <v>153</v>
      </c>
      <c r="M67" s="130" t="s">
        <v>7</v>
      </c>
      <c r="N67" s="130"/>
      <c r="O67" s="130"/>
      <c r="P67" s="130"/>
      <c r="Q67" s="130"/>
      <c r="R67" s="145"/>
      <c r="S67" s="1"/>
      <c r="T67" s="1"/>
    </row>
    <row r="68" spans="1:20" ht="12.75">
      <c r="A68" s="150"/>
      <c r="B68" s="151"/>
      <c r="C68" s="63"/>
      <c r="D68" s="130"/>
      <c r="E68" s="66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45"/>
      <c r="S68" s="1"/>
      <c r="T68" s="1"/>
    </row>
    <row r="69" spans="1:20" ht="12.75">
      <c r="A69" s="150"/>
      <c r="B69" s="151"/>
      <c r="C69" s="64"/>
      <c r="D69" s="130"/>
      <c r="E69" s="67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45"/>
      <c r="S69" s="1"/>
      <c r="T69" s="1"/>
    </row>
    <row r="70" spans="1:31" s="71" customFormat="1" ht="13.5" thickBot="1">
      <c r="A70" s="146">
        <v>1</v>
      </c>
      <c r="B70" s="147"/>
      <c r="C70" s="69"/>
      <c r="D70" s="104">
        <v>2</v>
      </c>
      <c r="E70" s="104"/>
      <c r="F70" s="104">
        <v>3</v>
      </c>
      <c r="G70" s="104">
        <v>4</v>
      </c>
      <c r="H70" s="104">
        <v>5</v>
      </c>
      <c r="I70" s="104">
        <v>6</v>
      </c>
      <c r="J70" s="104">
        <v>7</v>
      </c>
      <c r="K70" s="104">
        <v>8</v>
      </c>
      <c r="L70" s="104">
        <v>9</v>
      </c>
      <c r="M70" s="148">
        <v>10</v>
      </c>
      <c r="N70" s="148"/>
      <c r="O70" s="148"/>
      <c r="P70" s="148"/>
      <c r="Q70" s="148"/>
      <c r="R70" s="149"/>
      <c r="S70" s="70"/>
      <c r="T70" s="70"/>
      <c r="Y70" s="72"/>
      <c r="Z70" s="72"/>
      <c r="AA70" s="72"/>
      <c r="AB70" s="72"/>
      <c r="AC70" s="72"/>
      <c r="AD70" s="72"/>
      <c r="AE70" s="72"/>
    </row>
    <row r="71" spans="1:20" ht="12.75" customHeight="1">
      <c r="A71" s="134" t="s">
        <v>262</v>
      </c>
      <c r="B71" s="135"/>
      <c r="C71" s="68" t="s">
        <v>140</v>
      </c>
      <c r="D71" s="105" t="s">
        <v>263</v>
      </c>
      <c r="E71" s="101" t="str">
        <f aca="true" t="shared" si="15" ref="E71:E77">IF(LEN(D71)=3,CONCATENATE(D71,"0"),IF(LEN(D71)&gt;=4,CONCATENATE(LEFT(D71,3),"1"),D71))</f>
        <v>1000</v>
      </c>
      <c r="F71" s="117">
        <f aca="true" t="shared" si="16" ref="F71:M71">SUM(F72:F75)</f>
        <v>0</v>
      </c>
      <c r="G71" s="117">
        <f t="shared" si="16"/>
        <v>0</v>
      </c>
      <c r="H71" s="117">
        <f t="shared" si="16"/>
        <v>0</v>
      </c>
      <c r="I71" s="117">
        <f t="shared" si="16"/>
        <v>0</v>
      </c>
      <c r="J71" s="117">
        <f t="shared" si="16"/>
        <v>0</v>
      </c>
      <c r="K71" s="117">
        <f t="shared" si="16"/>
        <v>0</v>
      </c>
      <c r="L71" s="117">
        <f t="shared" si="16"/>
        <v>0</v>
      </c>
      <c r="M71" s="140">
        <f t="shared" si="16"/>
        <v>0</v>
      </c>
      <c r="N71" s="140"/>
      <c r="O71" s="140"/>
      <c r="P71" s="140"/>
      <c r="Q71" s="140"/>
      <c r="R71" s="141"/>
      <c r="S71" s="1"/>
      <c r="T71" s="1"/>
    </row>
    <row r="72" spans="1:20" ht="22.5" customHeight="1">
      <c r="A72" s="134" t="s">
        <v>264</v>
      </c>
      <c r="B72" s="135"/>
      <c r="C72" s="68" t="s">
        <v>140</v>
      </c>
      <c r="D72" s="106" t="s">
        <v>265</v>
      </c>
      <c r="E72" s="101" t="str">
        <f t="shared" si="15"/>
        <v>1010</v>
      </c>
      <c r="F72" s="117"/>
      <c r="G72" s="117"/>
      <c r="H72" s="117"/>
      <c r="I72" s="117">
        <f>SUM(F72:H72)</f>
        <v>0</v>
      </c>
      <c r="J72" s="117"/>
      <c r="K72" s="117"/>
      <c r="L72" s="117"/>
      <c r="M72" s="136">
        <f>SUM(J72:L72)</f>
        <v>0</v>
      </c>
      <c r="N72" s="136"/>
      <c r="O72" s="136"/>
      <c r="P72" s="136"/>
      <c r="Q72" s="136"/>
      <c r="R72" s="137"/>
      <c r="S72" s="1"/>
      <c r="T72" s="1"/>
    </row>
    <row r="73" spans="1:20" ht="22.5" customHeight="1">
      <c r="A73" s="134" t="s">
        <v>266</v>
      </c>
      <c r="B73" s="135"/>
      <c r="C73" s="68" t="s">
        <v>140</v>
      </c>
      <c r="D73" s="106" t="s">
        <v>267</v>
      </c>
      <c r="E73" s="101" t="str">
        <f t="shared" si="15"/>
        <v>1020</v>
      </c>
      <c r="F73" s="117"/>
      <c r="G73" s="117"/>
      <c r="H73" s="117"/>
      <c r="I73" s="117">
        <f>SUM(F73:H73)</f>
        <v>0</v>
      </c>
      <c r="J73" s="117"/>
      <c r="K73" s="117"/>
      <c r="L73" s="117"/>
      <c r="M73" s="136">
        <f>SUM(J73:L73)</f>
        <v>0</v>
      </c>
      <c r="N73" s="136"/>
      <c r="O73" s="136"/>
      <c r="P73" s="136"/>
      <c r="Q73" s="136"/>
      <c r="R73" s="137"/>
      <c r="S73" s="1"/>
      <c r="T73" s="1"/>
    </row>
    <row r="74" spans="1:20" ht="12.75" customHeight="1">
      <c r="A74" s="134" t="s">
        <v>268</v>
      </c>
      <c r="B74" s="135"/>
      <c r="C74" s="68" t="s">
        <v>140</v>
      </c>
      <c r="D74" s="106" t="s">
        <v>269</v>
      </c>
      <c r="E74" s="101" t="str">
        <f t="shared" si="15"/>
        <v>1030</v>
      </c>
      <c r="F74" s="117"/>
      <c r="G74" s="117"/>
      <c r="H74" s="117"/>
      <c r="I74" s="117">
        <f>SUM(F74:H74)</f>
        <v>0</v>
      </c>
      <c r="J74" s="117"/>
      <c r="K74" s="117"/>
      <c r="L74" s="117"/>
      <c r="M74" s="136">
        <f>SUM(J74:L74)</f>
        <v>0</v>
      </c>
      <c r="N74" s="136"/>
      <c r="O74" s="136"/>
      <c r="P74" s="136"/>
      <c r="Q74" s="136"/>
      <c r="R74" s="137"/>
      <c r="S74" s="1"/>
      <c r="T74" s="1"/>
    </row>
    <row r="75" spans="1:20" ht="12.75" customHeight="1">
      <c r="A75" s="134" t="s">
        <v>270</v>
      </c>
      <c r="B75" s="135"/>
      <c r="C75" s="68" t="s">
        <v>140</v>
      </c>
      <c r="D75" s="106" t="s">
        <v>271</v>
      </c>
      <c r="E75" s="101" t="str">
        <f t="shared" si="15"/>
        <v>1040</v>
      </c>
      <c r="F75" s="117"/>
      <c r="G75" s="117"/>
      <c r="H75" s="117"/>
      <c r="I75" s="117">
        <f>SUM(F75:H75)</f>
        <v>0</v>
      </c>
      <c r="J75" s="117"/>
      <c r="K75" s="117"/>
      <c r="L75" s="117"/>
      <c r="M75" s="136">
        <f>SUM(J75:L75)</f>
        <v>0</v>
      </c>
      <c r="N75" s="136"/>
      <c r="O75" s="136"/>
      <c r="P75" s="136"/>
      <c r="Q75" s="136"/>
      <c r="R75" s="137"/>
      <c r="S75" s="1"/>
      <c r="T75" s="1"/>
    </row>
    <row r="76" spans="1:20" ht="22.5" customHeight="1">
      <c r="A76" s="134" t="s">
        <v>272</v>
      </c>
      <c r="B76" s="135"/>
      <c r="C76" s="68" t="s">
        <v>140</v>
      </c>
      <c r="D76" s="105" t="s">
        <v>273</v>
      </c>
      <c r="E76" s="101" t="str">
        <f t="shared" si="15"/>
        <v>1400</v>
      </c>
      <c r="F76" s="117"/>
      <c r="G76" s="117"/>
      <c r="H76" s="117"/>
      <c r="I76" s="117">
        <f>SUM(F76:H76)</f>
        <v>0</v>
      </c>
      <c r="J76" s="117"/>
      <c r="K76" s="117"/>
      <c r="L76" s="117"/>
      <c r="M76" s="140">
        <f>SUM(J76:L76)</f>
        <v>0</v>
      </c>
      <c r="N76" s="140"/>
      <c r="O76" s="140"/>
      <c r="P76" s="140"/>
      <c r="Q76" s="140"/>
      <c r="R76" s="141"/>
      <c r="S76" s="1"/>
      <c r="T76" s="1"/>
    </row>
    <row r="77" spans="1:20" ht="33.75" customHeight="1">
      <c r="A77" s="138" t="s">
        <v>274</v>
      </c>
      <c r="B77" s="139"/>
      <c r="C77" s="68" t="s">
        <v>140</v>
      </c>
      <c r="D77" s="105" t="s">
        <v>275</v>
      </c>
      <c r="E77" s="101" t="str">
        <f t="shared" si="15"/>
        <v>1500</v>
      </c>
      <c r="F77" s="117">
        <f aca="true" t="shared" si="17" ref="F77:M77">SUM(F32,F52,F56,F57,F59,F71,F76)</f>
        <v>0</v>
      </c>
      <c r="G77" s="117">
        <f t="shared" si="17"/>
        <v>3125939.48</v>
      </c>
      <c r="H77" s="117">
        <f t="shared" si="17"/>
        <v>5424</v>
      </c>
      <c r="I77" s="117">
        <f t="shared" si="17"/>
        <v>3131363.48</v>
      </c>
      <c r="J77" s="117">
        <f t="shared" si="17"/>
        <v>0</v>
      </c>
      <c r="K77" s="117">
        <f t="shared" si="17"/>
        <v>13738103.54</v>
      </c>
      <c r="L77" s="117">
        <f t="shared" si="17"/>
        <v>26880.05</v>
      </c>
      <c r="M77" s="140">
        <f t="shared" si="17"/>
        <v>13764983.59</v>
      </c>
      <c r="N77" s="140"/>
      <c r="O77" s="140"/>
      <c r="P77" s="140"/>
      <c r="Q77" s="140"/>
      <c r="R77" s="141"/>
      <c r="S77" s="1"/>
      <c r="T77" s="1"/>
    </row>
    <row r="78" spans="1:31" ht="12.75" customHeight="1">
      <c r="A78" s="142" t="s">
        <v>276</v>
      </c>
      <c r="B78" s="143"/>
      <c r="C78" s="40"/>
      <c r="D78" s="106"/>
      <c r="E78" s="102"/>
      <c r="F78" s="103"/>
      <c r="G78" s="103"/>
      <c r="H78" s="103"/>
      <c r="I78" s="103"/>
      <c r="J78" s="103"/>
      <c r="K78" s="103"/>
      <c r="L78" s="103"/>
      <c r="M78" s="144"/>
      <c r="N78" s="144"/>
      <c r="O78" s="144"/>
      <c r="P78" s="144"/>
      <c r="Q78" s="144"/>
      <c r="R78" s="131"/>
      <c r="S78" s="1"/>
      <c r="T78" s="1"/>
      <c r="Y78" s="36"/>
      <c r="Z78" s="36"/>
      <c r="AA78" s="36"/>
      <c r="AB78" s="36"/>
      <c r="AC78" s="36"/>
      <c r="AD78" s="36"/>
      <c r="AE78" s="36"/>
    </row>
    <row r="79" spans="1:20" ht="12.75" customHeight="1">
      <c r="A79" s="134" t="s">
        <v>277</v>
      </c>
      <c r="B79" s="135"/>
      <c r="C79" s="68" t="s">
        <v>140</v>
      </c>
      <c r="D79" s="105" t="s">
        <v>278</v>
      </c>
      <c r="E79" s="101" t="str">
        <f aca="true" t="shared" si="18" ref="E79:E92">IF(LEN(D79)=3,CONCATENATE(D79,"0"),IF(LEN(D79)&gt;=4,CONCATENATE(LEFT(D79,3),"1"),D79))</f>
        <v>1700</v>
      </c>
      <c r="F79" s="117">
        <f aca="true" t="shared" si="19" ref="F79:M79">SUM(F80:F88)</f>
        <v>0</v>
      </c>
      <c r="G79" s="117">
        <f t="shared" si="19"/>
        <v>0</v>
      </c>
      <c r="H79" s="117">
        <f t="shared" si="19"/>
        <v>32078.15</v>
      </c>
      <c r="I79" s="117">
        <f t="shared" si="19"/>
        <v>32078.15</v>
      </c>
      <c r="J79" s="117">
        <f t="shared" si="19"/>
        <v>0</v>
      </c>
      <c r="K79" s="117">
        <f t="shared" si="19"/>
        <v>0</v>
      </c>
      <c r="L79" s="117">
        <f t="shared" si="19"/>
        <v>3094.49</v>
      </c>
      <c r="M79" s="140">
        <f t="shared" si="19"/>
        <v>3094.49</v>
      </c>
      <c r="N79" s="140"/>
      <c r="O79" s="140"/>
      <c r="P79" s="140"/>
      <c r="Q79" s="140"/>
      <c r="R79" s="141"/>
      <c r="S79" s="1"/>
      <c r="T79" s="1"/>
    </row>
    <row r="80" spans="1:20" ht="33.75" customHeight="1">
      <c r="A80" s="134" t="s">
        <v>279</v>
      </c>
      <c r="B80" s="135"/>
      <c r="C80" s="68" t="s">
        <v>140</v>
      </c>
      <c r="D80" s="106" t="s">
        <v>280</v>
      </c>
      <c r="E80" s="101" t="str">
        <f t="shared" si="18"/>
        <v>1710</v>
      </c>
      <c r="F80" s="117"/>
      <c r="G80" s="117"/>
      <c r="H80" s="117">
        <v>32078.15</v>
      </c>
      <c r="I80" s="117">
        <f aca="true" t="shared" si="20" ref="I80:I88">SUM(F80:H80)</f>
        <v>32078.15</v>
      </c>
      <c r="J80" s="117"/>
      <c r="K80" s="117"/>
      <c r="L80" s="117">
        <v>3094.49</v>
      </c>
      <c r="M80" s="136">
        <f aca="true" t="shared" si="21" ref="M80:M88">SUM(J80:L80)</f>
        <v>3094.49</v>
      </c>
      <c r="N80" s="136"/>
      <c r="O80" s="136"/>
      <c r="P80" s="136"/>
      <c r="Q80" s="136"/>
      <c r="R80" s="137"/>
      <c r="S80" s="1"/>
      <c r="T80" s="1"/>
    </row>
    <row r="81" spans="1:20" ht="22.5" customHeight="1">
      <c r="A81" s="134" t="s">
        <v>281</v>
      </c>
      <c r="B81" s="135"/>
      <c r="C81" s="68" t="s">
        <v>140</v>
      </c>
      <c r="D81" s="106" t="s">
        <v>282</v>
      </c>
      <c r="E81" s="101" t="str">
        <f t="shared" si="18"/>
        <v>1720</v>
      </c>
      <c r="F81" s="117"/>
      <c r="G81" s="117"/>
      <c r="H81" s="117"/>
      <c r="I81" s="117">
        <f t="shared" si="20"/>
        <v>0</v>
      </c>
      <c r="J81" s="117"/>
      <c r="K81" s="117"/>
      <c r="L81" s="117"/>
      <c r="M81" s="136">
        <f t="shared" si="21"/>
        <v>0</v>
      </c>
      <c r="N81" s="136"/>
      <c r="O81" s="136"/>
      <c r="P81" s="136"/>
      <c r="Q81" s="136"/>
      <c r="R81" s="137"/>
      <c r="S81" s="1"/>
      <c r="T81" s="1"/>
    </row>
    <row r="82" spans="1:20" ht="22.5" customHeight="1">
      <c r="A82" s="134" t="s">
        <v>283</v>
      </c>
      <c r="B82" s="135"/>
      <c r="C82" s="68" t="s">
        <v>140</v>
      </c>
      <c r="D82" s="106" t="s">
        <v>284</v>
      </c>
      <c r="E82" s="101" t="str">
        <f t="shared" si="18"/>
        <v>1730</v>
      </c>
      <c r="F82" s="117"/>
      <c r="G82" s="117"/>
      <c r="H82" s="117"/>
      <c r="I82" s="117">
        <f t="shared" si="20"/>
        <v>0</v>
      </c>
      <c r="J82" s="117"/>
      <c r="K82" s="117"/>
      <c r="L82" s="117"/>
      <c r="M82" s="136">
        <f t="shared" si="21"/>
        <v>0</v>
      </c>
      <c r="N82" s="136"/>
      <c r="O82" s="136"/>
      <c r="P82" s="136"/>
      <c r="Q82" s="136"/>
      <c r="R82" s="137"/>
      <c r="S82" s="1"/>
      <c r="T82" s="1"/>
    </row>
    <row r="83" spans="1:20" ht="22.5" customHeight="1">
      <c r="A83" s="134" t="s">
        <v>285</v>
      </c>
      <c r="B83" s="135"/>
      <c r="C83" s="68" t="s">
        <v>140</v>
      </c>
      <c r="D83" s="106" t="s">
        <v>286</v>
      </c>
      <c r="E83" s="101" t="str">
        <f t="shared" si="18"/>
        <v>1740</v>
      </c>
      <c r="F83" s="117"/>
      <c r="G83" s="117"/>
      <c r="H83" s="117"/>
      <c r="I83" s="117">
        <f t="shared" si="20"/>
        <v>0</v>
      </c>
      <c r="J83" s="117"/>
      <c r="K83" s="117"/>
      <c r="L83" s="117"/>
      <c r="M83" s="136">
        <f t="shared" si="21"/>
        <v>0</v>
      </c>
      <c r="N83" s="136"/>
      <c r="O83" s="136"/>
      <c r="P83" s="136"/>
      <c r="Q83" s="136"/>
      <c r="R83" s="137"/>
      <c r="S83" s="1"/>
      <c r="T83" s="1"/>
    </row>
    <row r="84" spans="1:20" ht="22.5" customHeight="1">
      <c r="A84" s="134" t="s">
        <v>287</v>
      </c>
      <c r="B84" s="135"/>
      <c r="C84" s="68" t="s">
        <v>140</v>
      </c>
      <c r="D84" s="106" t="s">
        <v>288</v>
      </c>
      <c r="E84" s="101" t="str">
        <f t="shared" si="18"/>
        <v>1750</v>
      </c>
      <c r="F84" s="117"/>
      <c r="G84" s="117"/>
      <c r="H84" s="117"/>
      <c r="I84" s="117">
        <f t="shared" si="20"/>
        <v>0</v>
      </c>
      <c r="J84" s="117"/>
      <c r="K84" s="117"/>
      <c r="L84" s="117"/>
      <c r="M84" s="136">
        <f t="shared" si="21"/>
        <v>0</v>
      </c>
      <c r="N84" s="136"/>
      <c r="O84" s="136"/>
      <c r="P84" s="136"/>
      <c r="Q84" s="136"/>
      <c r="R84" s="137"/>
      <c r="S84" s="1"/>
      <c r="T84" s="1"/>
    </row>
    <row r="85" spans="1:20" ht="22.5" customHeight="1">
      <c r="A85" s="134" t="s">
        <v>289</v>
      </c>
      <c r="B85" s="135"/>
      <c r="C85" s="68" t="s">
        <v>140</v>
      </c>
      <c r="D85" s="106" t="s">
        <v>290</v>
      </c>
      <c r="E85" s="101" t="str">
        <f t="shared" si="18"/>
        <v>1760</v>
      </c>
      <c r="F85" s="117"/>
      <c r="G85" s="117"/>
      <c r="H85" s="117"/>
      <c r="I85" s="117">
        <f t="shared" si="20"/>
        <v>0</v>
      </c>
      <c r="J85" s="117"/>
      <c r="K85" s="117"/>
      <c r="L85" s="117"/>
      <c r="M85" s="136">
        <f t="shared" si="21"/>
        <v>0</v>
      </c>
      <c r="N85" s="136"/>
      <c r="O85" s="136"/>
      <c r="P85" s="136"/>
      <c r="Q85" s="136"/>
      <c r="R85" s="137"/>
      <c r="S85" s="1"/>
      <c r="T85" s="1"/>
    </row>
    <row r="86" spans="1:20" ht="12.75" customHeight="1">
      <c r="A86" s="134" t="s">
        <v>291</v>
      </c>
      <c r="B86" s="135"/>
      <c r="C86" s="68" t="s">
        <v>140</v>
      </c>
      <c r="D86" s="106" t="s">
        <v>292</v>
      </c>
      <c r="E86" s="101" t="str">
        <f t="shared" si="18"/>
        <v>1770</v>
      </c>
      <c r="F86" s="117"/>
      <c r="G86" s="117"/>
      <c r="H86" s="117"/>
      <c r="I86" s="117">
        <f t="shared" si="20"/>
        <v>0</v>
      </c>
      <c r="J86" s="117"/>
      <c r="K86" s="117"/>
      <c r="L86" s="117"/>
      <c r="M86" s="136">
        <f t="shared" si="21"/>
        <v>0</v>
      </c>
      <c r="N86" s="136"/>
      <c r="O86" s="136"/>
      <c r="P86" s="136"/>
      <c r="Q86" s="136"/>
      <c r="R86" s="137"/>
      <c r="S86" s="1"/>
      <c r="T86" s="1"/>
    </row>
    <row r="87" spans="1:20" ht="12.75" customHeight="1">
      <c r="A87" s="134" t="s">
        <v>293</v>
      </c>
      <c r="B87" s="135"/>
      <c r="C87" s="68" t="s">
        <v>140</v>
      </c>
      <c r="D87" s="106" t="s">
        <v>294</v>
      </c>
      <c r="E87" s="101" t="str">
        <f t="shared" si="18"/>
        <v>1780</v>
      </c>
      <c r="F87" s="117"/>
      <c r="G87" s="117"/>
      <c r="H87" s="117"/>
      <c r="I87" s="117">
        <f t="shared" si="20"/>
        <v>0</v>
      </c>
      <c r="J87" s="117"/>
      <c r="K87" s="117"/>
      <c r="L87" s="117"/>
      <c r="M87" s="136">
        <f t="shared" si="21"/>
        <v>0</v>
      </c>
      <c r="N87" s="136"/>
      <c r="O87" s="136"/>
      <c r="P87" s="136"/>
      <c r="Q87" s="136"/>
      <c r="R87" s="137"/>
      <c r="S87" s="1"/>
      <c r="T87" s="1"/>
    </row>
    <row r="88" spans="1:20" ht="22.5" customHeight="1">
      <c r="A88" s="134" t="s">
        <v>295</v>
      </c>
      <c r="B88" s="135"/>
      <c r="C88" s="68" t="s">
        <v>140</v>
      </c>
      <c r="D88" s="106" t="s">
        <v>296</v>
      </c>
      <c r="E88" s="101" t="str">
        <f t="shared" si="18"/>
        <v>1790</v>
      </c>
      <c r="F88" s="117"/>
      <c r="G88" s="117"/>
      <c r="H88" s="117"/>
      <c r="I88" s="117">
        <f t="shared" si="20"/>
        <v>0</v>
      </c>
      <c r="J88" s="117"/>
      <c r="K88" s="117"/>
      <c r="L88" s="117"/>
      <c r="M88" s="136">
        <f t="shared" si="21"/>
        <v>0</v>
      </c>
      <c r="N88" s="136"/>
      <c r="O88" s="136"/>
      <c r="P88" s="136"/>
      <c r="Q88" s="136"/>
      <c r="R88" s="137"/>
      <c r="S88" s="1"/>
      <c r="T88" s="1"/>
    </row>
    <row r="89" spans="1:20" ht="12.75" customHeight="1">
      <c r="A89" s="134" t="s">
        <v>297</v>
      </c>
      <c r="B89" s="135"/>
      <c r="C89" s="68" t="s">
        <v>140</v>
      </c>
      <c r="D89" s="105" t="s">
        <v>298</v>
      </c>
      <c r="E89" s="101" t="str">
        <f t="shared" si="18"/>
        <v>2100</v>
      </c>
      <c r="F89" s="117">
        <f aca="true" t="shared" si="22" ref="F89:M89">SUM(F90:F92)</f>
        <v>0</v>
      </c>
      <c r="G89" s="117">
        <f t="shared" si="22"/>
        <v>0</v>
      </c>
      <c r="H89" s="117">
        <f t="shared" si="22"/>
        <v>0</v>
      </c>
      <c r="I89" s="117">
        <f t="shared" si="22"/>
        <v>0</v>
      </c>
      <c r="J89" s="117">
        <f t="shared" si="22"/>
        <v>0</v>
      </c>
      <c r="K89" s="117">
        <f t="shared" si="22"/>
        <v>0</v>
      </c>
      <c r="L89" s="117">
        <f t="shared" si="22"/>
        <v>0</v>
      </c>
      <c r="M89" s="140">
        <f t="shared" si="22"/>
        <v>0</v>
      </c>
      <c r="N89" s="140"/>
      <c r="O89" s="140"/>
      <c r="P89" s="140"/>
      <c r="Q89" s="140"/>
      <c r="R89" s="141"/>
      <c r="S89" s="1"/>
      <c r="T89" s="1"/>
    </row>
    <row r="90" spans="1:20" ht="22.5" customHeight="1">
      <c r="A90" s="134" t="s">
        <v>299</v>
      </c>
      <c r="B90" s="135"/>
      <c r="C90" s="68" t="s">
        <v>140</v>
      </c>
      <c r="D90" s="106" t="s">
        <v>300</v>
      </c>
      <c r="E90" s="101" t="str">
        <f t="shared" si="18"/>
        <v>2110</v>
      </c>
      <c r="F90" s="117"/>
      <c r="G90" s="117"/>
      <c r="H90" s="117"/>
      <c r="I90" s="117">
        <f>SUM(F90:H90)</f>
        <v>0</v>
      </c>
      <c r="J90" s="117"/>
      <c r="K90" s="117"/>
      <c r="L90" s="117"/>
      <c r="M90" s="136">
        <f>SUM(J90:L90)</f>
        <v>0</v>
      </c>
      <c r="N90" s="136"/>
      <c r="O90" s="136"/>
      <c r="P90" s="136"/>
      <c r="Q90" s="136"/>
      <c r="R90" s="137"/>
      <c r="S90" s="1"/>
      <c r="T90" s="1"/>
    </row>
    <row r="91" spans="1:20" ht="12.75" customHeight="1">
      <c r="A91" s="134" t="s">
        <v>301</v>
      </c>
      <c r="B91" s="135"/>
      <c r="C91" s="68" t="s">
        <v>140</v>
      </c>
      <c r="D91" s="106" t="s">
        <v>302</v>
      </c>
      <c r="E91" s="101" t="str">
        <f t="shared" si="18"/>
        <v>2120</v>
      </c>
      <c r="F91" s="117"/>
      <c r="G91" s="117"/>
      <c r="H91" s="117"/>
      <c r="I91" s="117">
        <f>SUM(F91:H91)</f>
        <v>0</v>
      </c>
      <c r="J91" s="117"/>
      <c r="K91" s="117"/>
      <c r="L91" s="117"/>
      <c r="M91" s="136">
        <f>SUM(J91:L91)</f>
        <v>0</v>
      </c>
      <c r="N91" s="136"/>
      <c r="O91" s="136"/>
      <c r="P91" s="136"/>
      <c r="Q91" s="136"/>
      <c r="R91" s="137"/>
      <c r="S91" s="1"/>
      <c r="T91" s="1"/>
    </row>
    <row r="92" spans="1:20" ht="12.75" customHeight="1" thickBot="1">
      <c r="A92" s="134" t="s">
        <v>303</v>
      </c>
      <c r="B92" s="135"/>
      <c r="C92" s="68" t="s">
        <v>140</v>
      </c>
      <c r="D92" s="106" t="s">
        <v>304</v>
      </c>
      <c r="E92" s="101" t="str">
        <f t="shared" si="18"/>
        <v>2130</v>
      </c>
      <c r="F92" s="117"/>
      <c r="G92" s="117"/>
      <c r="H92" s="117"/>
      <c r="I92" s="117">
        <f>SUM(F92:H92)</f>
        <v>0</v>
      </c>
      <c r="J92" s="117"/>
      <c r="K92" s="117"/>
      <c r="L92" s="117"/>
      <c r="M92" s="136">
        <f>SUM(J92:L92)</f>
        <v>0</v>
      </c>
      <c r="N92" s="136"/>
      <c r="O92" s="136"/>
      <c r="P92" s="136"/>
      <c r="Q92" s="136"/>
      <c r="R92" s="137"/>
      <c r="S92" s="1"/>
      <c r="T92" s="1"/>
    </row>
    <row r="93" spans="1:18" ht="6" customHeight="1">
      <c r="A93" s="113"/>
      <c r="B93" s="113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</row>
    <row r="94" spans="13:31" ht="12.75">
      <c r="M94" s="1"/>
      <c r="N94" s="1"/>
      <c r="O94" s="1"/>
      <c r="P94" s="1"/>
      <c r="Q94" s="1"/>
      <c r="R94" s="28" t="s">
        <v>305</v>
      </c>
      <c r="S94" s="1"/>
      <c r="T94" s="1"/>
      <c r="Y94" s="11"/>
      <c r="Z94" s="11"/>
      <c r="AA94" s="11"/>
      <c r="AB94" s="11"/>
      <c r="AC94" s="11"/>
      <c r="AD94" s="11"/>
      <c r="AE94" s="11"/>
    </row>
    <row r="95" spans="1:20" ht="11.25" customHeight="1">
      <c r="A95" s="150" t="s">
        <v>3</v>
      </c>
      <c r="B95" s="151"/>
      <c r="C95" s="62"/>
      <c r="D95" s="130" t="s">
        <v>4</v>
      </c>
      <c r="E95" s="65"/>
      <c r="F95" s="132" t="s">
        <v>5</v>
      </c>
      <c r="G95" s="132"/>
      <c r="H95" s="132"/>
      <c r="I95" s="132"/>
      <c r="J95" s="133" t="s">
        <v>6</v>
      </c>
      <c r="K95" s="129"/>
      <c r="L95" s="129"/>
      <c r="M95" s="129"/>
      <c r="N95" s="129"/>
      <c r="O95" s="129"/>
      <c r="P95" s="129"/>
      <c r="Q95" s="129"/>
      <c r="R95" s="129"/>
      <c r="S95" s="1"/>
      <c r="T95" s="1"/>
    </row>
    <row r="96" spans="1:20" ht="12.75" customHeight="1">
      <c r="A96" s="150"/>
      <c r="B96" s="151"/>
      <c r="C96" s="63"/>
      <c r="D96" s="130"/>
      <c r="E96" s="66"/>
      <c r="F96" s="130" t="s">
        <v>24</v>
      </c>
      <c r="G96" s="130" t="s">
        <v>152</v>
      </c>
      <c r="H96" s="130" t="s">
        <v>153</v>
      </c>
      <c r="I96" s="130" t="s">
        <v>7</v>
      </c>
      <c r="J96" s="130" t="s">
        <v>24</v>
      </c>
      <c r="K96" s="130" t="s">
        <v>152</v>
      </c>
      <c r="L96" s="130" t="s">
        <v>153</v>
      </c>
      <c r="M96" s="130" t="s">
        <v>7</v>
      </c>
      <c r="N96" s="130"/>
      <c r="O96" s="130"/>
      <c r="P96" s="130"/>
      <c r="Q96" s="130"/>
      <c r="R96" s="145"/>
      <c r="S96" s="1"/>
      <c r="T96" s="1"/>
    </row>
    <row r="97" spans="1:20" ht="12.75">
      <c r="A97" s="150"/>
      <c r="B97" s="151"/>
      <c r="C97" s="63"/>
      <c r="D97" s="130"/>
      <c r="E97" s="66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45"/>
      <c r="S97" s="1"/>
      <c r="T97" s="1"/>
    </row>
    <row r="98" spans="1:20" ht="12.75">
      <c r="A98" s="150"/>
      <c r="B98" s="151"/>
      <c r="C98" s="64"/>
      <c r="D98" s="130"/>
      <c r="E98" s="67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45"/>
      <c r="S98" s="1"/>
      <c r="T98" s="1"/>
    </row>
    <row r="99" spans="1:31" s="71" customFormat="1" ht="13.5" thickBot="1">
      <c r="A99" s="146">
        <v>1</v>
      </c>
      <c r="B99" s="147"/>
      <c r="C99" s="69"/>
      <c r="D99" s="104">
        <v>2</v>
      </c>
      <c r="E99" s="104"/>
      <c r="F99" s="104">
        <v>3</v>
      </c>
      <c r="G99" s="104">
        <v>4</v>
      </c>
      <c r="H99" s="104">
        <v>5</v>
      </c>
      <c r="I99" s="104">
        <v>6</v>
      </c>
      <c r="J99" s="104">
        <v>7</v>
      </c>
      <c r="K99" s="104">
        <v>8</v>
      </c>
      <c r="L99" s="104">
        <v>9</v>
      </c>
      <c r="M99" s="148">
        <v>10</v>
      </c>
      <c r="N99" s="148"/>
      <c r="O99" s="148"/>
      <c r="P99" s="148"/>
      <c r="Q99" s="148"/>
      <c r="R99" s="149"/>
      <c r="S99" s="70"/>
      <c r="T99" s="70"/>
      <c r="Y99" s="72"/>
      <c r="Z99" s="72"/>
      <c r="AA99" s="72"/>
      <c r="AB99" s="72"/>
      <c r="AC99" s="72"/>
      <c r="AD99" s="72"/>
      <c r="AE99" s="72"/>
    </row>
    <row r="100" spans="1:20" ht="12.75" customHeight="1">
      <c r="A100" s="134" t="s">
        <v>306</v>
      </c>
      <c r="B100" s="135"/>
      <c r="C100" s="68" t="s">
        <v>140</v>
      </c>
      <c r="D100" s="105" t="s">
        <v>307</v>
      </c>
      <c r="E100" s="101" t="str">
        <f aca="true" t="shared" si="23" ref="E100:E120">IF(LEN(D100)=3,CONCATENATE(D100,"0"),IF(LEN(D100)&gt;=4,CONCATENATE(LEFT(D100,3),"1"),D100))</f>
        <v>2300</v>
      </c>
      <c r="F100" s="117"/>
      <c r="G100" s="117"/>
      <c r="H100" s="117"/>
      <c r="I100" s="117">
        <f>SUM(F100:H100)</f>
        <v>0</v>
      </c>
      <c r="J100" s="117"/>
      <c r="K100" s="117"/>
      <c r="L100" s="117"/>
      <c r="M100" s="140">
        <f>SUM(J100:L100)</f>
        <v>0</v>
      </c>
      <c r="N100" s="140"/>
      <c r="O100" s="140"/>
      <c r="P100" s="140"/>
      <c r="Q100" s="140"/>
      <c r="R100" s="141"/>
      <c r="S100" s="1"/>
      <c r="T100" s="1"/>
    </row>
    <row r="101" spans="1:20" ht="12.75" customHeight="1">
      <c r="A101" s="134" t="s">
        <v>308</v>
      </c>
      <c r="B101" s="135"/>
      <c r="C101" s="68" t="s">
        <v>140</v>
      </c>
      <c r="D101" s="105" t="s">
        <v>309</v>
      </c>
      <c r="E101" s="101" t="str">
        <f t="shared" si="23"/>
        <v>2600</v>
      </c>
      <c r="F101" s="117">
        <v>29428.43</v>
      </c>
      <c r="G101" s="117">
        <v>675.56</v>
      </c>
      <c r="H101" s="117">
        <v>27361.63</v>
      </c>
      <c r="I101" s="117">
        <f>SUM(F101:H101)</f>
        <v>57465.62</v>
      </c>
      <c r="J101" s="117">
        <v>44852.35</v>
      </c>
      <c r="K101" s="117">
        <v>11599.27</v>
      </c>
      <c r="L101" s="117">
        <v>58313.2</v>
      </c>
      <c r="M101" s="140">
        <f>SUM(J101:L101)</f>
        <v>114764.81999999999</v>
      </c>
      <c r="N101" s="140"/>
      <c r="O101" s="140"/>
      <c r="P101" s="140"/>
      <c r="Q101" s="140"/>
      <c r="R101" s="141"/>
      <c r="S101" s="1"/>
      <c r="T101" s="1"/>
    </row>
    <row r="102" spans="1:20" ht="12.75" customHeight="1">
      <c r="A102" s="134" t="s">
        <v>310</v>
      </c>
      <c r="B102" s="135"/>
      <c r="C102" s="68" t="s">
        <v>140</v>
      </c>
      <c r="D102" s="105" t="s">
        <v>311</v>
      </c>
      <c r="E102" s="101" t="str">
        <f t="shared" si="23"/>
        <v>2900</v>
      </c>
      <c r="F102" s="117">
        <f aca="true" t="shared" si="24" ref="F102:M102">SUM(F103:F104)</f>
        <v>0</v>
      </c>
      <c r="G102" s="117">
        <f t="shared" si="24"/>
        <v>0</v>
      </c>
      <c r="H102" s="117">
        <f t="shared" si="24"/>
        <v>0</v>
      </c>
      <c r="I102" s="117">
        <f t="shared" si="24"/>
        <v>0</v>
      </c>
      <c r="J102" s="117">
        <f t="shared" si="24"/>
        <v>0</v>
      </c>
      <c r="K102" s="117">
        <f t="shared" si="24"/>
        <v>0</v>
      </c>
      <c r="L102" s="117">
        <f t="shared" si="24"/>
        <v>0</v>
      </c>
      <c r="M102" s="140">
        <f t="shared" si="24"/>
        <v>0</v>
      </c>
      <c r="N102" s="140"/>
      <c r="O102" s="140"/>
      <c r="P102" s="140"/>
      <c r="Q102" s="140"/>
      <c r="R102" s="141"/>
      <c r="S102" s="1"/>
      <c r="T102" s="1"/>
    </row>
    <row r="103" spans="1:20" ht="22.5" customHeight="1">
      <c r="A103" s="134" t="s">
        <v>312</v>
      </c>
      <c r="B103" s="135"/>
      <c r="C103" s="68" t="s">
        <v>140</v>
      </c>
      <c r="D103" s="106" t="s">
        <v>313</v>
      </c>
      <c r="E103" s="101" t="str">
        <f t="shared" si="23"/>
        <v>2910</v>
      </c>
      <c r="F103" s="117"/>
      <c r="G103" s="117"/>
      <c r="H103" s="117"/>
      <c r="I103" s="117">
        <f>SUM(F103:H103)</f>
        <v>0</v>
      </c>
      <c r="J103" s="117"/>
      <c r="K103" s="117"/>
      <c r="L103" s="117"/>
      <c r="M103" s="136">
        <f>SUM(J103:L103)</f>
        <v>0</v>
      </c>
      <c r="N103" s="136"/>
      <c r="O103" s="136"/>
      <c r="P103" s="136"/>
      <c r="Q103" s="136"/>
      <c r="R103" s="137"/>
      <c r="S103" s="1"/>
      <c r="T103" s="1"/>
    </row>
    <row r="104" spans="1:20" ht="22.5" customHeight="1">
      <c r="A104" s="134" t="s">
        <v>314</v>
      </c>
      <c r="B104" s="135"/>
      <c r="C104" s="68" t="s">
        <v>140</v>
      </c>
      <c r="D104" s="106" t="s">
        <v>315</v>
      </c>
      <c r="E104" s="101" t="str">
        <f t="shared" si="23"/>
        <v>2920</v>
      </c>
      <c r="F104" s="117"/>
      <c r="G104" s="117"/>
      <c r="H104" s="117"/>
      <c r="I104" s="117">
        <f>SUM(F104:H104)</f>
        <v>0</v>
      </c>
      <c r="J104" s="117"/>
      <c r="K104" s="117"/>
      <c r="L104" s="117"/>
      <c r="M104" s="136">
        <f>SUM(J104:L104)</f>
        <v>0</v>
      </c>
      <c r="N104" s="136"/>
      <c r="O104" s="136"/>
      <c r="P104" s="136"/>
      <c r="Q104" s="136"/>
      <c r="R104" s="137"/>
      <c r="S104" s="1"/>
      <c r="T104" s="1"/>
    </row>
    <row r="105" spans="1:20" ht="12.75" customHeight="1">
      <c r="A105" s="134" t="s">
        <v>316</v>
      </c>
      <c r="B105" s="135"/>
      <c r="C105" s="68" t="s">
        <v>140</v>
      </c>
      <c r="D105" s="105" t="s">
        <v>317</v>
      </c>
      <c r="E105" s="101" t="str">
        <f t="shared" si="23"/>
        <v>3100</v>
      </c>
      <c r="F105" s="117"/>
      <c r="G105" s="117"/>
      <c r="H105" s="117"/>
      <c r="I105" s="117">
        <f>SUM(F105:H105)</f>
        <v>0</v>
      </c>
      <c r="J105" s="117"/>
      <c r="K105" s="117"/>
      <c r="L105" s="117"/>
      <c r="M105" s="140">
        <f>SUM(J105:L105)</f>
        <v>0</v>
      </c>
      <c r="N105" s="140"/>
      <c r="O105" s="140"/>
      <c r="P105" s="140"/>
      <c r="Q105" s="140"/>
      <c r="R105" s="141"/>
      <c r="S105" s="1"/>
      <c r="T105" s="1"/>
    </row>
    <row r="106" spans="1:20" ht="12.75" customHeight="1">
      <c r="A106" s="134" t="s">
        <v>318</v>
      </c>
      <c r="B106" s="135"/>
      <c r="C106" s="68" t="s">
        <v>140</v>
      </c>
      <c r="D106" s="105" t="s">
        <v>319</v>
      </c>
      <c r="E106" s="101" t="str">
        <f t="shared" si="23"/>
        <v>3200</v>
      </c>
      <c r="F106" s="117"/>
      <c r="G106" s="117"/>
      <c r="H106" s="117"/>
      <c r="I106" s="117">
        <f>SUM(F106:H106)</f>
        <v>0</v>
      </c>
      <c r="J106" s="117"/>
      <c r="K106" s="117">
        <f>K105+K104</f>
        <v>0</v>
      </c>
      <c r="L106" s="117"/>
      <c r="M106" s="140">
        <f>SUM(J106:L106)</f>
        <v>0</v>
      </c>
      <c r="N106" s="140"/>
      <c r="O106" s="140"/>
      <c r="P106" s="140"/>
      <c r="Q106" s="140"/>
      <c r="R106" s="141"/>
      <c r="S106" s="1"/>
      <c r="T106" s="1"/>
    </row>
    <row r="107" spans="1:20" ht="12.75" customHeight="1">
      <c r="A107" s="134" t="s">
        <v>320</v>
      </c>
      <c r="B107" s="135"/>
      <c r="C107" s="68" t="s">
        <v>140</v>
      </c>
      <c r="D107" s="105" t="s">
        <v>321</v>
      </c>
      <c r="E107" s="101" t="str">
        <f t="shared" si="23"/>
        <v>3300</v>
      </c>
      <c r="F107" s="117">
        <f aca="true" t="shared" si="25" ref="F107:M107">SUM(F108:F112)</f>
        <v>0</v>
      </c>
      <c r="G107" s="117">
        <f t="shared" si="25"/>
        <v>-2402162.5</v>
      </c>
      <c r="H107" s="117">
        <f t="shared" si="25"/>
        <v>0</v>
      </c>
      <c r="I107" s="117">
        <f t="shared" si="25"/>
        <v>-2402162.5</v>
      </c>
      <c r="J107" s="117">
        <f t="shared" si="25"/>
        <v>0</v>
      </c>
      <c r="K107" s="117">
        <f t="shared" si="25"/>
        <v>-13106659</v>
      </c>
      <c r="L107" s="117">
        <f t="shared" si="25"/>
        <v>0</v>
      </c>
      <c r="M107" s="140">
        <f t="shared" si="25"/>
        <v>-13106659</v>
      </c>
      <c r="N107" s="140"/>
      <c r="O107" s="140"/>
      <c r="P107" s="140"/>
      <c r="Q107" s="140"/>
      <c r="R107" s="141"/>
      <c r="S107" s="1"/>
      <c r="T107" s="1"/>
    </row>
    <row r="108" spans="1:20" ht="22.5" customHeight="1">
      <c r="A108" s="134" t="s">
        <v>322</v>
      </c>
      <c r="B108" s="135"/>
      <c r="C108" s="68" t="s">
        <v>140</v>
      </c>
      <c r="D108" s="106" t="s">
        <v>323</v>
      </c>
      <c r="E108" s="101" t="str">
        <f t="shared" si="23"/>
        <v>3310</v>
      </c>
      <c r="F108" s="117"/>
      <c r="G108" s="117"/>
      <c r="H108" s="117"/>
      <c r="I108" s="117">
        <f aca="true" t="shared" si="26" ref="I108:I113">SUM(F108:H108)</f>
        <v>0</v>
      </c>
      <c r="J108" s="117"/>
      <c r="K108" s="117"/>
      <c r="L108" s="117"/>
      <c r="M108" s="136">
        <f aca="true" t="shared" si="27" ref="M108:M113">SUM(J108:L108)</f>
        <v>0</v>
      </c>
      <c r="N108" s="136"/>
      <c r="O108" s="136"/>
      <c r="P108" s="136"/>
      <c r="Q108" s="136"/>
      <c r="R108" s="137"/>
      <c r="S108" s="1"/>
      <c r="T108" s="1"/>
    </row>
    <row r="109" spans="1:20" ht="22.5" customHeight="1">
      <c r="A109" s="134" t="s">
        <v>324</v>
      </c>
      <c r="B109" s="135"/>
      <c r="C109" s="68" t="s">
        <v>140</v>
      </c>
      <c r="D109" s="106" t="s">
        <v>325</v>
      </c>
      <c r="E109" s="101" t="str">
        <f t="shared" si="23"/>
        <v>3330</v>
      </c>
      <c r="F109" s="117"/>
      <c r="G109" s="117"/>
      <c r="H109" s="117"/>
      <c r="I109" s="117">
        <f t="shared" si="26"/>
        <v>0</v>
      </c>
      <c r="J109" s="117"/>
      <c r="K109" s="117"/>
      <c r="L109" s="117"/>
      <c r="M109" s="136">
        <f t="shared" si="27"/>
        <v>0</v>
      </c>
      <c r="N109" s="136"/>
      <c r="O109" s="136"/>
      <c r="P109" s="136"/>
      <c r="Q109" s="136"/>
      <c r="R109" s="137"/>
      <c r="S109" s="1"/>
      <c r="T109" s="1"/>
    </row>
    <row r="110" spans="1:20" ht="12.75" customHeight="1">
      <c r="A110" s="134" t="s">
        <v>326</v>
      </c>
      <c r="B110" s="135"/>
      <c r="C110" s="68" t="s">
        <v>140</v>
      </c>
      <c r="D110" s="106" t="s">
        <v>327</v>
      </c>
      <c r="E110" s="101" t="str">
        <f t="shared" si="23"/>
        <v>3350</v>
      </c>
      <c r="F110" s="117"/>
      <c r="G110" s="117"/>
      <c r="H110" s="117"/>
      <c r="I110" s="117">
        <f t="shared" si="26"/>
        <v>0</v>
      </c>
      <c r="J110" s="117"/>
      <c r="K110" s="117"/>
      <c r="L110" s="117"/>
      <c r="M110" s="136">
        <f t="shared" si="27"/>
        <v>0</v>
      </c>
      <c r="N110" s="136"/>
      <c r="O110" s="136"/>
      <c r="P110" s="136"/>
      <c r="Q110" s="136"/>
      <c r="R110" s="137"/>
      <c r="S110" s="1"/>
      <c r="T110" s="1"/>
    </row>
    <row r="111" spans="1:20" ht="12.75" customHeight="1">
      <c r="A111" s="134" t="s">
        <v>328</v>
      </c>
      <c r="B111" s="135"/>
      <c r="C111" s="68" t="s">
        <v>140</v>
      </c>
      <c r="D111" s="106" t="s">
        <v>329</v>
      </c>
      <c r="E111" s="101" t="str">
        <f t="shared" si="23"/>
        <v>3360</v>
      </c>
      <c r="F111" s="127" t="s">
        <v>330</v>
      </c>
      <c r="G111" s="117">
        <v>-13044684.34</v>
      </c>
      <c r="H111" s="117">
        <v>-33447</v>
      </c>
      <c r="I111" s="117">
        <f t="shared" si="26"/>
        <v>-13078131.34</v>
      </c>
      <c r="J111" s="127" t="s">
        <v>330</v>
      </c>
      <c r="K111" s="117">
        <v>-23995765.2</v>
      </c>
      <c r="L111" s="117">
        <v>-33447</v>
      </c>
      <c r="M111" s="136">
        <f t="shared" si="27"/>
        <v>-24029212.2</v>
      </c>
      <c r="N111" s="136"/>
      <c r="O111" s="136"/>
      <c r="P111" s="136"/>
      <c r="Q111" s="136"/>
      <c r="R111" s="137"/>
      <c r="S111" s="1"/>
      <c r="T111" s="1"/>
    </row>
    <row r="112" spans="1:20" ht="12.75" customHeight="1">
      <c r="A112" s="134" t="s">
        <v>331</v>
      </c>
      <c r="B112" s="135"/>
      <c r="C112" s="68" t="s">
        <v>140</v>
      </c>
      <c r="D112" s="106" t="s">
        <v>332</v>
      </c>
      <c r="E112" s="101" t="str">
        <f t="shared" si="23"/>
        <v>3370</v>
      </c>
      <c r="F112" s="127" t="s">
        <v>330</v>
      </c>
      <c r="G112" s="117">
        <v>10642521.84</v>
      </c>
      <c r="H112" s="117">
        <v>33447</v>
      </c>
      <c r="I112" s="117">
        <f t="shared" si="26"/>
        <v>10675968.84</v>
      </c>
      <c r="J112" s="127" t="s">
        <v>330</v>
      </c>
      <c r="K112" s="117">
        <v>10889106.2</v>
      </c>
      <c r="L112" s="117">
        <v>33447</v>
      </c>
      <c r="M112" s="136">
        <f t="shared" si="27"/>
        <v>10922553.2</v>
      </c>
      <c r="N112" s="136"/>
      <c r="O112" s="136"/>
      <c r="P112" s="136"/>
      <c r="Q112" s="136"/>
      <c r="R112" s="137"/>
      <c r="S112" s="1"/>
      <c r="T112" s="1"/>
    </row>
    <row r="113" spans="1:20" ht="12.75" customHeight="1">
      <c r="A113" s="134" t="s">
        <v>333</v>
      </c>
      <c r="B113" s="135"/>
      <c r="C113" s="68" t="s">
        <v>140</v>
      </c>
      <c r="D113" s="106" t="s">
        <v>334</v>
      </c>
      <c r="E113" s="101" t="str">
        <f t="shared" si="23"/>
        <v>3380</v>
      </c>
      <c r="F113" s="127" t="s">
        <v>330</v>
      </c>
      <c r="G113" s="117">
        <f>SUM(G111:G112)</f>
        <v>-2402162.5</v>
      </c>
      <c r="H113" s="117">
        <f>SUM(H111:H112)</f>
        <v>0</v>
      </c>
      <c r="I113" s="117">
        <f t="shared" si="26"/>
        <v>-2402162.5</v>
      </c>
      <c r="J113" s="127" t="s">
        <v>330</v>
      </c>
      <c r="K113" s="117">
        <f>SUM(K111:K112)</f>
        <v>-13106659</v>
      </c>
      <c r="L113" s="117">
        <f>SUM(L111:L112)</f>
        <v>0</v>
      </c>
      <c r="M113" s="136">
        <f t="shared" si="27"/>
        <v>-13106659</v>
      </c>
      <c r="N113" s="136"/>
      <c r="O113" s="136"/>
      <c r="P113" s="136"/>
      <c r="Q113" s="136"/>
      <c r="R113" s="137"/>
      <c r="S113" s="1"/>
      <c r="T113" s="1"/>
    </row>
    <row r="114" spans="1:20" ht="12.75" customHeight="1">
      <c r="A114" s="134" t="s">
        <v>335</v>
      </c>
      <c r="B114" s="135"/>
      <c r="C114" s="68" t="s">
        <v>140</v>
      </c>
      <c r="D114" s="105" t="s">
        <v>336</v>
      </c>
      <c r="E114" s="101" t="str">
        <f t="shared" si="23"/>
        <v>3700</v>
      </c>
      <c r="F114" s="117">
        <f aca="true" t="shared" si="28" ref="F114:M114">SUM(F115:F117)</f>
        <v>0</v>
      </c>
      <c r="G114" s="117">
        <f t="shared" si="28"/>
        <v>0</v>
      </c>
      <c r="H114" s="117">
        <f t="shared" si="28"/>
        <v>0</v>
      </c>
      <c r="I114" s="117">
        <f t="shared" si="28"/>
        <v>0</v>
      </c>
      <c r="J114" s="117">
        <f t="shared" si="28"/>
        <v>0</v>
      </c>
      <c r="K114" s="117">
        <f t="shared" si="28"/>
        <v>0</v>
      </c>
      <c r="L114" s="117">
        <f t="shared" si="28"/>
        <v>0</v>
      </c>
      <c r="M114" s="140">
        <f t="shared" si="28"/>
        <v>0</v>
      </c>
      <c r="N114" s="140"/>
      <c r="O114" s="140"/>
      <c r="P114" s="140"/>
      <c r="Q114" s="140"/>
      <c r="R114" s="141"/>
      <c r="S114" s="1"/>
      <c r="T114" s="1"/>
    </row>
    <row r="115" spans="1:20" ht="22.5" customHeight="1">
      <c r="A115" s="134" t="s">
        <v>337</v>
      </c>
      <c r="B115" s="135"/>
      <c r="C115" s="68" t="s">
        <v>140</v>
      </c>
      <c r="D115" s="106" t="s">
        <v>338</v>
      </c>
      <c r="E115" s="101" t="str">
        <f t="shared" si="23"/>
        <v>3710</v>
      </c>
      <c r="F115" s="117"/>
      <c r="G115" s="117"/>
      <c r="H115" s="117"/>
      <c r="I115" s="117">
        <f>SUM(F115:H115)</f>
        <v>0</v>
      </c>
      <c r="J115" s="117"/>
      <c r="K115" s="117"/>
      <c r="L115" s="117"/>
      <c r="M115" s="136">
        <f>SUM(J115:L115)</f>
        <v>0</v>
      </c>
      <c r="N115" s="136"/>
      <c r="O115" s="136"/>
      <c r="P115" s="136"/>
      <c r="Q115" s="136"/>
      <c r="R115" s="137"/>
      <c r="S115" s="1"/>
      <c r="T115" s="1"/>
    </row>
    <row r="116" spans="1:20" ht="12.75" customHeight="1">
      <c r="A116" s="134" t="s">
        <v>339</v>
      </c>
      <c r="B116" s="135"/>
      <c r="C116" s="68" t="s">
        <v>140</v>
      </c>
      <c r="D116" s="106" t="s">
        <v>340</v>
      </c>
      <c r="E116" s="101" t="str">
        <f t="shared" si="23"/>
        <v>3720</v>
      </c>
      <c r="F116" s="117"/>
      <c r="G116" s="117"/>
      <c r="H116" s="117"/>
      <c r="I116" s="117"/>
      <c r="J116" s="117"/>
      <c r="K116" s="117"/>
      <c r="L116" s="117"/>
      <c r="M116" s="136">
        <f>SUM(J116:L116)</f>
        <v>0</v>
      </c>
      <c r="N116" s="136"/>
      <c r="O116" s="136"/>
      <c r="P116" s="136"/>
      <c r="Q116" s="136"/>
      <c r="R116" s="137"/>
      <c r="S116" s="1"/>
      <c r="T116" s="1"/>
    </row>
    <row r="117" spans="1:20" ht="12.75" customHeight="1">
      <c r="A117" s="134" t="s">
        <v>341</v>
      </c>
      <c r="B117" s="135"/>
      <c r="C117" s="68" t="s">
        <v>140</v>
      </c>
      <c r="D117" s="106" t="s">
        <v>342</v>
      </c>
      <c r="E117" s="101" t="str">
        <f t="shared" si="23"/>
        <v>3730</v>
      </c>
      <c r="F117" s="117"/>
      <c r="G117" s="117"/>
      <c r="H117" s="117"/>
      <c r="I117" s="117">
        <f>SUM(F117:H117)</f>
        <v>0</v>
      </c>
      <c r="J117" s="117"/>
      <c r="K117" s="117"/>
      <c r="L117" s="117"/>
      <c r="M117" s="136">
        <f>SUM(J117:L117)</f>
        <v>0</v>
      </c>
      <c r="N117" s="136"/>
      <c r="O117" s="136"/>
      <c r="P117" s="136"/>
      <c r="Q117" s="136"/>
      <c r="R117" s="137"/>
      <c r="S117" s="1"/>
      <c r="T117" s="1"/>
    </row>
    <row r="118" spans="1:20" ht="12.75" customHeight="1">
      <c r="A118" s="134" t="s">
        <v>343</v>
      </c>
      <c r="B118" s="135"/>
      <c r="C118" s="68" t="s">
        <v>140</v>
      </c>
      <c r="D118" s="105" t="s">
        <v>344</v>
      </c>
      <c r="E118" s="101" t="str">
        <f t="shared" si="23"/>
        <v>3800</v>
      </c>
      <c r="F118" s="117"/>
      <c r="G118" s="117"/>
      <c r="H118" s="117"/>
      <c r="I118" s="117">
        <f>SUM(F118:H118)</f>
        <v>0</v>
      </c>
      <c r="J118" s="117"/>
      <c r="K118" s="117"/>
      <c r="L118" s="117"/>
      <c r="M118" s="140">
        <f>SUM(J118:L118)</f>
        <v>0</v>
      </c>
      <c r="N118" s="140"/>
      <c r="O118" s="140"/>
      <c r="P118" s="140"/>
      <c r="Q118" s="140"/>
      <c r="R118" s="141"/>
      <c r="S118" s="1"/>
      <c r="T118" s="1"/>
    </row>
    <row r="119" spans="1:20" ht="22.5" customHeight="1">
      <c r="A119" s="138" t="s">
        <v>345</v>
      </c>
      <c r="B119" s="139"/>
      <c r="C119" s="68" t="s">
        <v>140</v>
      </c>
      <c r="D119" s="105" t="s">
        <v>346</v>
      </c>
      <c r="E119" s="101" t="str">
        <f t="shared" si="23"/>
        <v>4000</v>
      </c>
      <c r="F119" s="117">
        <f aca="true" t="shared" si="29" ref="F119:M119">SUM(F79,F89,F100,F101,F102,F105,F106,F107,F114,F118)</f>
        <v>29428.43</v>
      </c>
      <c r="G119" s="117">
        <f t="shared" si="29"/>
        <v>-2401486.94</v>
      </c>
      <c r="H119" s="117">
        <f t="shared" si="29"/>
        <v>59439.78</v>
      </c>
      <c r="I119" s="117">
        <f t="shared" si="29"/>
        <v>-2312618.73</v>
      </c>
      <c r="J119" s="117">
        <f t="shared" si="29"/>
        <v>44852.35</v>
      </c>
      <c r="K119" s="117">
        <f t="shared" si="29"/>
        <v>-13095059.73</v>
      </c>
      <c r="L119" s="117">
        <f t="shared" si="29"/>
        <v>61407.689999999995</v>
      </c>
      <c r="M119" s="140">
        <f t="shared" si="29"/>
        <v>-12988799.69</v>
      </c>
      <c r="N119" s="140"/>
      <c r="O119" s="140"/>
      <c r="P119" s="140"/>
      <c r="Q119" s="140"/>
      <c r="R119" s="141"/>
      <c r="S119" s="1"/>
      <c r="T119" s="1"/>
    </row>
    <row r="120" spans="1:20" ht="12.75" customHeight="1" thickBot="1">
      <c r="A120" s="138" t="s">
        <v>347</v>
      </c>
      <c r="B120" s="139"/>
      <c r="C120" s="68" t="s">
        <v>140</v>
      </c>
      <c r="D120" s="105" t="s">
        <v>348</v>
      </c>
      <c r="E120" s="101" t="str">
        <f t="shared" si="23"/>
        <v>4100</v>
      </c>
      <c r="F120" s="117">
        <f aca="true" t="shared" si="30" ref="F120:M120">SUM(F77,F119)</f>
        <v>29428.43</v>
      </c>
      <c r="G120" s="117">
        <f t="shared" si="30"/>
        <v>724452.54</v>
      </c>
      <c r="H120" s="117">
        <f t="shared" si="30"/>
        <v>64863.78</v>
      </c>
      <c r="I120" s="117">
        <f t="shared" si="30"/>
        <v>818744.75</v>
      </c>
      <c r="J120" s="117">
        <f t="shared" si="30"/>
        <v>44852.35</v>
      </c>
      <c r="K120" s="117">
        <f t="shared" si="30"/>
        <v>643043.8099999987</v>
      </c>
      <c r="L120" s="117">
        <f t="shared" si="30"/>
        <v>88287.73999999999</v>
      </c>
      <c r="M120" s="140">
        <f t="shared" si="30"/>
        <v>776183.9000000004</v>
      </c>
      <c r="N120" s="140"/>
      <c r="O120" s="140"/>
      <c r="P120" s="140"/>
      <c r="Q120" s="140"/>
      <c r="R120" s="141"/>
      <c r="S120" s="1"/>
      <c r="T120" s="1"/>
    </row>
    <row r="121" spans="1:18" ht="6" customHeight="1">
      <c r="A121" s="113"/>
      <c r="B121" s="113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</row>
    <row r="122" spans="13:31" ht="12.75">
      <c r="M122" s="1"/>
      <c r="N122" s="1"/>
      <c r="O122" s="1"/>
      <c r="P122" s="1"/>
      <c r="Q122" s="1"/>
      <c r="R122" s="28" t="s">
        <v>349</v>
      </c>
      <c r="S122" s="1"/>
      <c r="T122" s="1"/>
      <c r="Y122" s="11"/>
      <c r="Z122" s="11"/>
      <c r="AA122" s="11"/>
      <c r="AB122" s="11"/>
      <c r="AC122" s="11"/>
      <c r="AD122" s="11"/>
      <c r="AE122" s="11"/>
    </row>
    <row r="123" spans="1:20" ht="11.25" customHeight="1">
      <c r="A123" s="150" t="s">
        <v>350</v>
      </c>
      <c r="B123" s="151"/>
      <c r="C123" s="62"/>
      <c r="D123" s="130" t="s">
        <v>4</v>
      </c>
      <c r="E123" s="65"/>
      <c r="F123" s="132" t="s">
        <v>5</v>
      </c>
      <c r="G123" s="132"/>
      <c r="H123" s="132"/>
      <c r="I123" s="132"/>
      <c r="J123" s="133" t="s">
        <v>6</v>
      </c>
      <c r="K123" s="129"/>
      <c r="L123" s="129"/>
      <c r="M123" s="129"/>
      <c r="N123" s="129"/>
      <c r="O123" s="129"/>
      <c r="P123" s="129"/>
      <c r="Q123" s="129"/>
      <c r="R123" s="129"/>
      <c r="S123" s="1"/>
      <c r="T123" s="1"/>
    </row>
    <row r="124" spans="1:20" ht="12.75" customHeight="1">
      <c r="A124" s="150"/>
      <c r="B124" s="151"/>
      <c r="C124" s="63"/>
      <c r="D124" s="130"/>
      <c r="E124" s="66"/>
      <c r="F124" s="130" t="s">
        <v>24</v>
      </c>
      <c r="G124" s="130" t="s">
        <v>152</v>
      </c>
      <c r="H124" s="130" t="s">
        <v>153</v>
      </c>
      <c r="I124" s="130" t="s">
        <v>7</v>
      </c>
      <c r="J124" s="130" t="s">
        <v>24</v>
      </c>
      <c r="K124" s="130" t="s">
        <v>152</v>
      </c>
      <c r="L124" s="130" t="s">
        <v>153</v>
      </c>
      <c r="M124" s="130" t="s">
        <v>7</v>
      </c>
      <c r="N124" s="130"/>
      <c r="O124" s="130"/>
      <c r="P124" s="130"/>
      <c r="Q124" s="130"/>
      <c r="R124" s="145"/>
      <c r="S124" s="1"/>
      <c r="T124" s="1"/>
    </row>
    <row r="125" spans="1:20" ht="12.75">
      <c r="A125" s="150"/>
      <c r="B125" s="151"/>
      <c r="C125" s="63"/>
      <c r="D125" s="130"/>
      <c r="E125" s="66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45"/>
      <c r="S125" s="1"/>
      <c r="T125" s="1"/>
    </row>
    <row r="126" spans="1:20" ht="12.75">
      <c r="A126" s="150"/>
      <c r="B126" s="151"/>
      <c r="C126" s="64"/>
      <c r="D126" s="130"/>
      <c r="E126" s="67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45"/>
      <c r="S126" s="1"/>
      <c r="T126" s="1"/>
    </row>
    <row r="127" spans="1:31" s="71" customFormat="1" ht="13.5" thickBot="1">
      <c r="A127" s="146">
        <v>1</v>
      </c>
      <c r="B127" s="147"/>
      <c r="C127" s="69"/>
      <c r="D127" s="104">
        <v>2</v>
      </c>
      <c r="E127" s="104"/>
      <c r="F127" s="104">
        <v>3</v>
      </c>
      <c r="G127" s="104">
        <v>4</v>
      </c>
      <c r="H127" s="104">
        <v>5</v>
      </c>
      <c r="I127" s="104">
        <v>6</v>
      </c>
      <c r="J127" s="104">
        <v>7</v>
      </c>
      <c r="K127" s="104">
        <v>8</v>
      </c>
      <c r="L127" s="104">
        <v>9</v>
      </c>
      <c r="M127" s="148">
        <v>10</v>
      </c>
      <c r="N127" s="148"/>
      <c r="O127" s="148"/>
      <c r="P127" s="148"/>
      <c r="Q127" s="148"/>
      <c r="R127" s="149"/>
      <c r="S127" s="70"/>
      <c r="T127" s="70"/>
      <c r="Y127" s="72"/>
      <c r="Z127" s="72"/>
      <c r="AA127" s="72"/>
      <c r="AB127" s="72"/>
      <c r="AC127" s="72"/>
      <c r="AD127" s="72"/>
      <c r="AE127" s="72"/>
    </row>
    <row r="128" spans="1:31" ht="12.75" customHeight="1">
      <c r="A128" s="142" t="s">
        <v>351</v>
      </c>
      <c r="B128" s="143"/>
      <c r="C128" s="40"/>
      <c r="D128" s="106"/>
      <c r="E128" s="102"/>
      <c r="F128" s="103"/>
      <c r="G128" s="103"/>
      <c r="H128" s="103"/>
      <c r="I128" s="103"/>
      <c r="J128" s="103"/>
      <c r="K128" s="103"/>
      <c r="L128" s="103"/>
      <c r="M128" s="144"/>
      <c r="N128" s="144"/>
      <c r="O128" s="144"/>
      <c r="P128" s="144"/>
      <c r="Q128" s="144"/>
      <c r="R128" s="131"/>
      <c r="S128" s="1"/>
      <c r="T128" s="1"/>
      <c r="Y128" s="36"/>
      <c r="Z128" s="36"/>
      <c r="AA128" s="36"/>
      <c r="AB128" s="36"/>
      <c r="AC128" s="36"/>
      <c r="AD128" s="36"/>
      <c r="AE128" s="36"/>
    </row>
    <row r="129" spans="1:20" ht="12.75" customHeight="1">
      <c r="A129" s="134" t="s">
        <v>352</v>
      </c>
      <c r="B129" s="135"/>
      <c r="C129" s="68" t="s">
        <v>354</v>
      </c>
      <c r="D129" s="105" t="s">
        <v>353</v>
      </c>
      <c r="E129" s="101" t="str">
        <f aca="true" t="shared" si="31" ref="E129:E140">IF(LEN(D129)=3,CONCATENATE(D129,"0"),IF(LEN(D129)&gt;=4,CONCATENATE(LEFT(D129,3),"1"),D129))</f>
        <v>4700</v>
      </c>
      <c r="F129" s="117">
        <f aca="true" t="shared" si="32" ref="F129:M129">SUM(F130:F132)</f>
        <v>0</v>
      </c>
      <c r="G129" s="117">
        <f t="shared" si="32"/>
        <v>0</v>
      </c>
      <c r="H129" s="117">
        <f t="shared" si="32"/>
        <v>0</v>
      </c>
      <c r="I129" s="117">
        <f t="shared" si="32"/>
        <v>0</v>
      </c>
      <c r="J129" s="117">
        <f t="shared" si="32"/>
        <v>0</v>
      </c>
      <c r="K129" s="117">
        <f t="shared" si="32"/>
        <v>0</v>
      </c>
      <c r="L129" s="117">
        <f t="shared" si="32"/>
        <v>0</v>
      </c>
      <c r="M129" s="140">
        <f t="shared" si="32"/>
        <v>0</v>
      </c>
      <c r="N129" s="140"/>
      <c r="O129" s="140"/>
      <c r="P129" s="140"/>
      <c r="Q129" s="140"/>
      <c r="R129" s="141"/>
      <c r="S129" s="1"/>
      <c r="T129" s="1"/>
    </row>
    <row r="130" spans="1:20" ht="22.5" customHeight="1">
      <c r="A130" s="134" t="s">
        <v>355</v>
      </c>
      <c r="B130" s="135"/>
      <c r="C130" s="68" t="s">
        <v>354</v>
      </c>
      <c r="D130" s="106" t="s">
        <v>356</v>
      </c>
      <c r="E130" s="101" t="str">
        <f t="shared" si="31"/>
        <v>4710</v>
      </c>
      <c r="F130" s="117"/>
      <c r="G130" s="117"/>
      <c r="H130" s="117"/>
      <c r="I130" s="117">
        <f>SUM(F130:H130)</f>
        <v>0</v>
      </c>
      <c r="J130" s="117"/>
      <c r="K130" s="117"/>
      <c r="L130" s="117"/>
      <c r="M130" s="136">
        <f>SUM(J130:L130)</f>
        <v>0</v>
      </c>
      <c r="N130" s="136"/>
      <c r="O130" s="136"/>
      <c r="P130" s="136"/>
      <c r="Q130" s="136"/>
      <c r="R130" s="137"/>
      <c r="S130" s="1"/>
      <c r="T130" s="1"/>
    </row>
    <row r="131" spans="1:20" ht="22.5" customHeight="1">
      <c r="A131" s="134" t="s">
        <v>357</v>
      </c>
      <c r="B131" s="135"/>
      <c r="C131" s="68" t="s">
        <v>354</v>
      </c>
      <c r="D131" s="106" t="s">
        <v>358</v>
      </c>
      <c r="E131" s="101" t="str">
        <f t="shared" si="31"/>
        <v>4720</v>
      </c>
      <c r="F131" s="117"/>
      <c r="G131" s="117"/>
      <c r="H131" s="117"/>
      <c r="I131" s="117">
        <f>SUM(F131:H131)</f>
        <v>0</v>
      </c>
      <c r="J131" s="117"/>
      <c r="K131" s="117"/>
      <c r="L131" s="117"/>
      <c r="M131" s="136">
        <f>SUM(J131:L131)</f>
        <v>0</v>
      </c>
      <c r="N131" s="136"/>
      <c r="O131" s="136"/>
      <c r="P131" s="136"/>
      <c r="Q131" s="136"/>
      <c r="R131" s="137"/>
      <c r="S131" s="1"/>
      <c r="T131" s="1"/>
    </row>
    <row r="132" spans="1:20" ht="12.75" customHeight="1">
      <c r="A132" s="134" t="s">
        <v>359</v>
      </c>
      <c r="B132" s="135"/>
      <c r="C132" s="68" t="s">
        <v>354</v>
      </c>
      <c r="D132" s="106" t="s">
        <v>360</v>
      </c>
      <c r="E132" s="101" t="str">
        <f t="shared" si="31"/>
        <v>4740</v>
      </c>
      <c r="F132" s="117"/>
      <c r="G132" s="117"/>
      <c r="H132" s="117"/>
      <c r="I132" s="117">
        <f>SUM(F132:H132)</f>
        <v>0</v>
      </c>
      <c r="J132" s="117"/>
      <c r="K132" s="117"/>
      <c r="L132" s="117"/>
      <c r="M132" s="136">
        <f>SUM(J132:L132)</f>
        <v>0</v>
      </c>
      <c r="N132" s="136"/>
      <c r="O132" s="136"/>
      <c r="P132" s="136"/>
      <c r="Q132" s="136"/>
      <c r="R132" s="137"/>
      <c r="S132" s="1"/>
      <c r="T132" s="1"/>
    </row>
    <row r="133" spans="1:20" ht="12.75" customHeight="1">
      <c r="A133" s="134" t="s">
        <v>361</v>
      </c>
      <c r="B133" s="135"/>
      <c r="C133" s="68" t="s">
        <v>354</v>
      </c>
      <c r="D133" s="105" t="s">
        <v>362</v>
      </c>
      <c r="E133" s="101" t="str">
        <f t="shared" si="31"/>
        <v>4900</v>
      </c>
      <c r="F133" s="117"/>
      <c r="G133" s="117"/>
      <c r="H133" s="117"/>
      <c r="I133" s="117">
        <f>SUM(F133:H133)</f>
        <v>0</v>
      </c>
      <c r="J133" s="117"/>
      <c r="K133" s="117"/>
      <c r="L133" s="117"/>
      <c r="M133" s="140">
        <f>SUM(J133:L133)</f>
        <v>0</v>
      </c>
      <c r="N133" s="140"/>
      <c r="O133" s="140"/>
      <c r="P133" s="140"/>
      <c r="Q133" s="140"/>
      <c r="R133" s="141"/>
      <c r="S133" s="1"/>
      <c r="T133" s="1"/>
    </row>
    <row r="134" spans="1:20" ht="12.75" customHeight="1">
      <c r="A134" s="134" t="s">
        <v>343</v>
      </c>
      <c r="B134" s="135"/>
      <c r="C134" s="68" t="s">
        <v>354</v>
      </c>
      <c r="D134" s="105" t="s">
        <v>363</v>
      </c>
      <c r="E134" s="101" t="str">
        <f t="shared" si="31"/>
        <v>5100</v>
      </c>
      <c r="F134" s="117">
        <f aca="true" t="shared" si="33" ref="F134:M134">SUM(F135:F140)</f>
        <v>0</v>
      </c>
      <c r="G134" s="117">
        <f t="shared" si="33"/>
        <v>0</v>
      </c>
      <c r="H134" s="117">
        <f t="shared" si="33"/>
        <v>0</v>
      </c>
      <c r="I134" s="117">
        <f t="shared" si="33"/>
        <v>0</v>
      </c>
      <c r="J134" s="117">
        <f t="shared" si="33"/>
        <v>0</v>
      </c>
      <c r="K134" s="117">
        <f t="shared" si="33"/>
        <v>0</v>
      </c>
      <c r="L134" s="117">
        <f t="shared" si="33"/>
        <v>0</v>
      </c>
      <c r="M134" s="140">
        <f t="shared" si="33"/>
        <v>0</v>
      </c>
      <c r="N134" s="140"/>
      <c r="O134" s="140"/>
      <c r="P134" s="140"/>
      <c r="Q134" s="140"/>
      <c r="R134" s="141"/>
      <c r="S134" s="1"/>
      <c r="T134" s="1"/>
    </row>
    <row r="135" spans="1:20" ht="22.5" customHeight="1">
      <c r="A135" s="134" t="s">
        <v>364</v>
      </c>
      <c r="B135" s="135"/>
      <c r="C135" s="68" t="s">
        <v>354</v>
      </c>
      <c r="D135" s="106" t="s">
        <v>365</v>
      </c>
      <c r="E135" s="101" t="str">
        <f t="shared" si="31"/>
        <v>5110</v>
      </c>
      <c r="F135" s="117"/>
      <c r="G135" s="117"/>
      <c r="H135" s="117"/>
      <c r="I135" s="117">
        <f aca="true" t="shared" si="34" ref="I135:I140">SUM(F135:H135)</f>
        <v>0</v>
      </c>
      <c r="J135" s="117"/>
      <c r="K135" s="117"/>
      <c r="L135" s="117"/>
      <c r="M135" s="136">
        <f aca="true" t="shared" si="35" ref="M135:M140">SUM(J135:L135)</f>
        <v>0</v>
      </c>
      <c r="N135" s="136"/>
      <c r="O135" s="136"/>
      <c r="P135" s="136"/>
      <c r="Q135" s="136"/>
      <c r="R135" s="137"/>
      <c r="S135" s="1"/>
      <c r="T135" s="1"/>
    </row>
    <row r="136" spans="1:20" ht="22.5" customHeight="1">
      <c r="A136" s="134" t="s">
        <v>366</v>
      </c>
      <c r="B136" s="135"/>
      <c r="C136" s="68" t="s">
        <v>354</v>
      </c>
      <c r="D136" s="106" t="s">
        <v>367</v>
      </c>
      <c r="E136" s="101" t="str">
        <f t="shared" si="31"/>
        <v>5120</v>
      </c>
      <c r="F136" s="117"/>
      <c r="G136" s="117"/>
      <c r="H136" s="117"/>
      <c r="I136" s="117">
        <f t="shared" si="34"/>
        <v>0</v>
      </c>
      <c r="J136" s="117"/>
      <c r="K136" s="117"/>
      <c r="L136" s="117"/>
      <c r="M136" s="136">
        <f t="shared" si="35"/>
        <v>0</v>
      </c>
      <c r="N136" s="136"/>
      <c r="O136" s="136"/>
      <c r="P136" s="136"/>
      <c r="Q136" s="136"/>
      <c r="R136" s="137"/>
      <c r="S136" s="1"/>
      <c r="T136" s="1"/>
    </row>
    <row r="137" spans="1:20" ht="12.75" customHeight="1">
      <c r="A137" s="134" t="s">
        <v>368</v>
      </c>
      <c r="B137" s="135"/>
      <c r="C137" s="68" t="s">
        <v>354</v>
      </c>
      <c r="D137" s="106" t="s">
        <v>369</v>
      </c>
      <c r="E137" s="101" t="str">
        <f t="shared" si="31"/>
        <v>5130</v>
      </c>
      <c r="F137" s="117"/>
      <c r="G137" s="117"/>
      <c r="H137" s="117"/>
      <c r="I137" s="117">
        <f t="shared" si="34"/>
        <v>0</v>
      </c>
      <c r="J137" s="117"/>
      <c r="K137" s="117"/>
      <c r="L137" s="117"/>
      <c r="M137" s="136">
        <f t="shared" si="35"/>
        <v>0</v>
      </c>
      <c r="N137" s="136"/>
      <c r="O137" s="136"/>
      <c r="P137" s="136"/>
      <c r="Q137" s="136"/>
      <c r="R137" s="137"/>
      <c r="S137" s="1"/>
      <c r="T137" s="1"/>
    </row>
    <row r="138" spans="1:20" ht="12.75" customHeight="1">
      <c r="A138" s="134" t="s">
        <v>370</v>
      </c>
      <c r="B138" s="135"/>
      <c r="C138" s="68" t="s">
        <v>354</v>
      </c>
      <c r="D138" s="106" t="s">
        <v>371</v>
      </c>
      <c r="E138" s="101" t="str">
        <f t="shared" si="31"/>
        <v>5140</v>
      </c>
      <c r="F138" s="117"/>
      <c r="G138" s="117"/>
      <c r="H138" s="117"/>
      <c r="I138" s="117">
        <f t="shared" si="34"/>
        <v>0</v>
      </c>
      <c r="J138" s="117"/>
      <c r="K138" s="117"/>
      <c r="L138" s="117"/>
      <c r="M138" s="136">
        <f t="shared" si="35"/>
        <v>0</v>
      </c>
      <c r="N138" s="136"/>
      <c r="O138" s="136"/>
      <c r="P138" s="136"/>
      <c r="Q138" s="136"/>
      <c r="R138" s="137"/>
      <c r="S138" s="1"/>
      <c r="T138" s="1"/>
    </row>
    <row r="139" spans="1:20" ht="22.5" customHeight="1">
      <c r="A139" s="134" t="s">
        <v>372</v>
      </c>
      <c r="B139" s="135"/>
      <c r="C139" s="68" t="s">
        <v>354</v>
      </c>
      <c r="D139" s="106" t="s">
        <v>373</v>
      </c>
      <c r="E139" s="101" t="str">
        <f t="shared" si="31"/>
        <v>5150</v>
      </c>
      <c r="F139" s="117"/>
      <c r="G139" s="117"/>
      <c r="H139" s="117"/>
      <c r="I139" s="117">
        <f t="shared" si="34"/>
        <v>0</v>
      </c>
      <c r="J139" s="117"/>
      <c r="K139" s="117"/>
      <c r="L139" s="117"/>
      <c r="M139" s="136">
        <f t="shared" si="35"/>
        <v>0</v>
      </c>
      <c r="N139" s="136"/>
      <c r="O139" s="136"/>
      <c r="P139" s="136"/>
      <c r="Q139" s="136"/>
      <c r="R139" s="137"/>
      <c r="S139" s="1"/>
      <c r="T139" s="1"/>
    </row>
    <row r="140" spans="1:20" ht="33.75" customHeight="1" thickBot="1">
      <c r="A140" s="134" t="s">
        <v>374</v>
      </c>
      <c r="B140" s="135"/>
      <c r="C140" s="68" t="s">
        <v>354</v>
      </c>
      <c r="D140" s="106" t="s">
        <v>375</v>
      </c>
      <c r="E140" s="101" t="str">
        <f t="shared" si="31"/>
        <v>5160</v>
      </c>
      <c r="F140" s="117"/>
      <c r="G140" s="117"/>
      <c r="H140" s="117"/>
      <c r="I140" s="117">
        <f t="shared" si="34"/>
        <v>0</v>
      </c>
      <c r="J140" s="117"/>
      <c r="K140" s="117"/>
      <c r="L140" s="117"/>
      <c r="M140" s="136">
        <f t="shared" si="35"/>
        <v>0</v>
      </c>
      <c r="N140" s="136"/>
      <c r="O140" s="136"/>
      <c r="P140" s="136"/>
      <c r="Q140" s="136"/>
      <c r="R140" s="137"/>
      <c r="S140" s="1"/>
      <c r="T140" s="1"/>
    </row>
    <row r="141" spans="1:18" ht="6" customHeight="1">
      <c r="A141" s="113"/>
      <c r="B141" s="113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</row>
    <row r="142" spans="13:31" ht="12.75">
      <c r="M142" s="1"/>
      <c r="N142" s="1"/>
      <c r="O142" s="1"/>
      <c r="P142" s="1"/>
      <c r="Q142" s="1"/>
      <c r="R142" s="28" t="s">
        <v>376</v>
      </c>
      <c r="S142" s="1"/>
      <c r="T142" s="1"/>
      <c r="Y142" s="11"/>
      <c r="Z142" s="11"/>
      <c r="AA142" s="11"/>
      <c r="AB142" s="11"/>
      <c r="AC142" s="11"/>
      <c r="AD142" s="11"/>
      <c r="AE142" s="11"/>
    </row>
    <row r="143" spans="1:20" ht="11.25" customHeight="1">
      <c r="A143" s="150" t="s">
        <v>350</v>
      </c>
      <c r="B143" s="151"/>
      <c r="C143" s="62"/>
      <c r="D143" s="130" t="s">
        <v>4</v>
      </c>
      <c r="E143" s="65"/>
      <c r="F143" s="132" t="s">
        <v>5</v>
      </c>
      <c r="G143" s="132"/>
      <c r="H143" s="132"/>
      <c r="I143" s="132"/>
      <c r="J143" s="133" t="s">
        <v>6</v>
      </c>
      <c r="K143" s="129"/>
      <c r="L143" s="129"/>
      <c r="M143" s="129"/>
      <c r="N143" s="129"/>
      <c r="O143" s="129"/>
      <c r="P143" s="129"/>
      <c r="Q143" s="129"/>
      <c r="R143" s="129"/>
      <c r="S143" s="1"/>
      <c r="T143" s="1"/>
    </row>
    <row r="144" spans="1:20" ht="12.75" customHeight="1">
      <c r="A144" s="150"/>
      <c r="B144" s="151"/>
      <c r="C144" s="63"/>
      <c r="D144" s="130"/>
      <c r="E144" s="66"/>
      <c r="F144" s="130" t="s">
        <v>24</v>
      </c>
      <c r="G144" s="130" t="s">
        <v>152</v>
      </c>
      <c r="H144" s="130" t="s">
        <v>153</v>
      </c>
      <c r="I144" s="130" t="s">
        <v>7</v>
      </c>
      <c r="J144" s="130" t="s">
        <v>24</v>
      </c>
      <c r="K144" s="130" t="s">
        <v>152</v>
      </c>
      <c r="L144" s="130" t="s">
        <v>153</v>
      </c>
      <c r="M144" s="130" t="s">
        <v>7</v>
      </c>
      <c r="N144" s="130"/>
      <c r="O144" s="130"/>
      <c r="P144" s="130"/>
      <c r="Q144" s="130"/>
      <c r="R144" s="145"/>
      <c r="S144" s="1"/>
      <c r="T144" s="1"/>
    </row>
    <row r="145" spans="1:20" ht="12.75">
      <c r="A145" s="150"/>
      <c r="B145" s="151"/>
      <c r="C145" s="63"/>
      <c r="D145" s="130"/>
      <c r="E145" s="66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45"/>
      <c r="S145" s="1"/>
      <c r="T145" s="1"/>
    </row>
    <row r="146" spans="1:20" ht="12.75">
      <c r="A146" s="150"/>
      <c r="B146" s="151"/>
      <c r="C146" s="64"/>
      <c r="D146" s="130"/>
      <c r="E146" s="67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45"/>
      <c r="S146" s="1"/>
      <c r="T146" s="1"/>
    </row>
    <row r="147" spans="1:31" s="71" customFormat="1" ht="13.5" thickBot="1">
      <c r="A147" s="146">
        <v>1</v>
      </c>
      <c r="B147" s="147"/>
      <c r="C147" s="69"/>
      <c r="D147" s="104">
        <v>2</v>
      </c>
      <c r="E147" s="104"/>
      <c r="F147" s="104">
        <v>3</v>
      </c>
      <c r="G147" s="104">
        <v>4</v>
      </c>
      <c r="H147" s="104">
        <v>5</v>
      </c>
      <c r="I147" s="104">
        <v>6</v>
      </c>
      <c r="J147" s="104">
        <v>7</v>
      </c>
      <c r="K147" s="104">
        <v>8</v>
      </c>
      <c r="L147" s="104">
        <v>9</v>
      </c>
      <c r="M147" s="148">
        <v>10</v>
      </c>
      <c r="N147" s="148"/>
      <c r="O147" s="148"/>
      <c r="P147" s="148"/>
      <c r="Q147" s="148"/>
      <c r="R147" s="149"/>
      <c r="S147" s="70"/>
      <c r="T147" s="70"/>
      <c r="Y147" s="72"/>
      <c r="Z147" s="72"/>
      <c r="AA147" s="72"/>
      <c r="AB147" s="72"/>
      <c r="AC147" s="72"/>
      <c r="AD147" s="72"/>
      <c r="AE147" s="72"/>
    </row>
    <row r="148" spans="1:20" ht="12.75" customHeight="1">
      <c r="A148" s="134" t="s">
        <v>377</v>
      </c>
      <c r="B148" s="135"/>
      <c r="C148" s="68" t="s">
        <v>354</v>
      </c>
      <c r="D148" s="105" t="s">
        <v>378</v>
      </c>
      <c r="E148" s="101" t="str">
        <f aca="true" t="shared" si="36" ref="E148:E157">IF(LEN(D148)=3,CONCATENATE(D148,"0"),IF(LEN(D148)&gt;=4,CONCATENATE(LEFT(D148,3),"1"),D148))</f>
        <v>5300</v>
      </c>
      <c r="F148" s="117">
        <f aca="true" t="shared" si="37" ref="F148:M148">SUM(F149:F153)</f>
        <v>0</v>
      </c>
      <c r="G148" s="117">
        <f t="shared" si="37"/>
        <v>0</v>
      </c>
      <c r="H148" s="117">
        <f t="shared" si="37"/>
        <v>0</v>
      </c>
      <c r="I148" s="117">
        <f t="shared" si="37"/>
        <v>0</v>
      </c>
      <c r="J148" s="117">
        <f t="shared" si="37"/>
        <v>0</v>
      </c>
      <c r="K148" s="117">
        <f t="shared" si="37"/>
        <v>0</v>
      </c>
      <c r="L148" s="117">
        <f t="shared" si="37"/>
        <v>0</v>
      </c>
      <c r="M148" s="140">
        <f t="shared" si="37"/>
        <v>0</v>
      </c>
      <c r="N148" s="140"/>
      <c r="O148" s="140"/>
      <c r="P148" s="140"/>
      <c r="Q148" s="140"/>
      <c r="R148" s="141"/>
      <c r="S148" s="1"/>
      <c r="T148" s="1"/>
    </row>
    <row r="149" spans="1:20" ht="33.75" customHeight="1">
      <c r="A149" s="134" t="s">
        <v>379</v>
      </c>
      <c r="B149" s="135"/>
      <c r="C149" s="68" t="s">
        <v>354</v>
      </c>
      <c r="D149" s="106" t="s">
        <v>380</v>
      </c>
      <c r="E149" s="101" t="str">
        <f t="shared" si="36"/>
        <v>5310</v>
      </c>
      <c r="F149" s="127" t="s">
        <v>330</v>
      </c>
      <c r="G149" s="127" t="s">
        <v>330</v>
      </c>
      <c r="H149" s="117"/>
      <c r="I149" s="117">
        <f aca="true" t="shared" si="38" ref="I149:I156">SUM(F149:H149)</f>
        <v>0</v>
      </c>
      <c r="J149" s="127" t="s">
        <v>330</v>
      </c>
      <c r="K149" s="127" t="s">
        <v>330</v>
      </c>
      <c r="L149" s="117"/>
      <c r="M149" s="136">
        <f aca="true" t="shared" si="39" ref="M149:M156">SUM(J149:L149)</f>
        <v>0</v>
      </c>
      <c r="N149" s="136"/>
      <c r="O149" s="136"/>
      <c r="P149" s="136"/>
      <c r="Q149" s="136"/>
      <c r="R149" s="137"/>
      <c r="S149" s="1"/>
      <c r="T149" s="1"/>
    </row>
    <row r="150" spans="1:20" ht="12.75" customHeight="1">
      <c r="A150" s="134" t="s">
        <v>381</v>
      </c>
      <c r="B150" s="135"/>
      <c r="C150" s="68" t="s">
        <v>354</v>
      </c>
      <c r="D150" s="106" t="s">
        <v>382</v>
      </c>
      <c r="E150" s="101" t="str">
        <f t="shared" si="36"/>
        <v>5320</v>
      </c>
      <c r="F150" s="117"/>
      <c r="G150" s="117"/>
      <c r="H150" s="117"/>
      <c r="I150" s="117">
        <f t="shared" si="38"/>
        <v>0</v>
      </c>
      <c r="J150" s="117"/>
      <c r="K150" s="117"/>
      <c r="L150" s="117"/>
      <c r="M150" s="136">
        <f t="shared" si="39"/>
        <v>0</v>
      </c>
      <c r="N150" s="136"/>
      <c r="O150" s="136"/>
      <c r="P150" s="136"/>
      <c r="Q150" s="136"/>
      <c r="R150" s="137"/>
      <c r="S150" s="1"/>
      <c r="T150" s="1"/>
    </row>
    <row r="151" spans="1:20" ht="12.75" customHeight="1">
      <c r="A151" s="134" t="s">
        <v>383</v>
      </c>
      <c r="B151" s="135"/>
      <c r="C151" s="68" t="s">
        <v>354</v>
      </c>
      <c r="D151" s="106" t="s">
        <v>384</v>
      </c>
      <c r="E151" s="101" t="str">
        <f t="shared" si="36"/>
        <v>5330</v>
      </c>
      <c r="F151" s="117"/>
      <c r="G151" s="117"/>
      <c r="H151" s="117"/>
      <c r="I151" s="117">
        <f t="shared" si="38"/>
        <v>0</v>
      </c>
      <c r="J151" s="117"/>
      <c r="K151" s="117"/>
      <c r="L151" s="117"/>
      <c r="M151" s="136">
        <f t="shared" si="39"/>
        <v>0</v>
      </c>
      <c r="N151" s="136"/>
      <c r="O151" s="136"/>
      <c r="P151" s="136"/>
      <c r="Q151" s="136"/>
      <c r="R151" s="137"/>
      <c r="S151" s="1"/>
      <c r="T151" s="1"/>
    </row>
    <row r="152" spans="1:20" ht="12.75" customHeight="1">
      <c r="A152" s="134" t="s">
        <v>385</v>
      </c>
      <c r="B152" s="135"/>
      <c r="C152" s="68" t="s">
        <v>354</v>
      </c>
      <c r="D152" s="106" t="s">
        <v>386</v>
      </c>
      <c r="E152" s="101" t="str">
        <f t="shared" si="36"/>
        <v>5340</v>
      </c>
      <c r="F152" s="117"/>
      <c r="G152" s="117"/>
      <c r="H152" s="117"/>
      <c r="I152" s="117">
        <f t="shared" si="38"/>
        <v>0</v>
      </c>
      <c r="J152" s="117"/>
      <c r="K152" s="117"/>
      <c r="L152" s="117"/>
      <c r="M152" s="136">
        <f t="shared" si="39"/>
        <v>0</v>
      </c>
      <c r="N152" s="136"/>
      <c r="O152" s="136"/>
      <c r="P152" s="136"/>
      <c r="Q152" s="136"/>
      <c r="R152" s="137"/>
      <c r="S152" s="1"/>
      <c r="T152" s="1"/>
    </row>
    <row r="153" spans="1:20" ht="12.75" customHeight="1">
      <c r="A153" s="134" t="s">
        <v>387</v>
      </c>
      <c r="B153" s="135"/>
      <c r="C153" s="68" t="s">
        <v>354</v>
      </c>
      <c r="D153" s="106" t="s">
        <v>388</v>
      </c>
      <c r="E153" s="101" t="str">
        <f t="shared" si="36"/>
        <v>5360</v>
      </c>
      <c r="F153" s="117"/>
      <c r="G153" s="117"/>
      <c r="H153" s="117"/>
      <c r="I153" s="117">
        <f t="shared" si="38"/>
        <v>0</v>
      </c>
      <c r="J153" s="117"/>
      <c r="K153" s="117"/>
      <c r="L153" s="117"/>
      <c r="M153" s="136">
        <f t="shared" si="39"/>
        <v>0</v>
      </c>
      <c r="N153" s="136"/>
      <c r="O153" s="136"/>
      <c r="P153" s="136"/>
      <c r="Q153" s="136"/>
      <c r="R153" s="137"/>
      <c r="S153" s="1"/>
      <c r="T153" s="1"/>
    </row>
    <row r="154" spans="1:20" ht="12.75" customHeight="1">
      <c r="A154" s="134" t="s">
        <v>316</v>
      </c>
      <c r="B154" s="135"/>
      <c r="C154" s="68" t="s">
        <v>354</v>
      </c>
      <c r="D154" s="105" t="s">
        <v>389</v>
      </c>
      <c r="E154" s="101" t="str">
        <f t="shared" si="36"/>
        <v>5700</v>
      </c>
      <c r="F154" s="117"/>
      <c r="G154" s="117"/>
      <c r="H154" s="117"/>
      <c r="I154" s="117">
        <f t="shared" si="38"/>
        <v>0</v>
      </c>
      <c r="J154" s="117"/>
      <c r="K154" s="117"/>
      <c r="L154" s="117"/>
      <c r="M154" s="140">
        <f t="shared" si="39"/>
        <v>0</v>
      </c>
      <c r="N154" s="140"/>
      <c r="O154" s="140"/>
      <c r="P154" s="140"/>
      <c r="Q154" s="140"/>
      <c r="R154" s="141"/>
      <c r="S154" s="1"/>
      <c r="T154" s="1"/>
    </row>
    <row r="155" spans="1:20" ht="12.75" customHeight="1">
      <c r="A155" s="134" t="s">
        <v>306</v>
      </c>
      <c r="B155" s="135"/>
      <c r="C155" s="68" t="s">
        <v>354</v>
      </c>
      <c r="D155" s="105" t="s">
        <v>390</v>
      </c>
      <c r="E155" s="101" t="str">
        <f t="shared" si="36"/>
        <v>5800</v>
      </c>
      <c r="F155" s="117"/>
      <c r="G155" s="117"/>
      <c r="H155" s="117"/>
      <c r="I155" s="117">
        <f t="shared" si="38"/>
        <v>0</v>
      </c>
      <c r="J155" s="117"/>
      <c r="K155" s="117"/>
      <c r="L155" s="117"/>
      <c r="M155" s="140">
        <f t="shared" si="39"/>
        <v>0</v>
      </c>
      <c r="N155" s="140"/>
      <c r="O155" s="140"/>
      <c r="P155" s="140"/>
      <c r="Q155" s="140"/>
      <c r="R155" s="141"/>
      <c r="S155" s="1"/>
      <c r="T155" s="1"/>
    </row>
    <row r="156" spans="1:20" ht="12.75" customHeight="1">
      <c r="A156" s="134" t="s">
        <v>318</v>
      </c>
      <c r="B156" s="135"/>
      <c r="C156" s="68" t="s">
        <v>354</v>
      </c>
      <c r="D156" s="105" t="s">
        <v>391</v>
      </c>
      <c r="E156" s="101" t="str">
        <f t="shared" si="36"/>
        <v>5900</v>
      </c>
      <c r="F156" s="117"/>
      <c r="G156" s="117"/>
      <c r="H156" s="117"/>
      <c r="I156" s="117">
        <f t="shared" si="38"/>
        <v>0</v>
      </c>
      <c r="J156" s="117"/>
      <c r="K156" s="117"/>
      <c r="L156" s="117"/>
      <c r="M156" s="140">
        <f t="shared" si="39"/>
        <v>0</v>
      </c>
      <c r="N156" s="140"/>
      <c r="O156" s="140"/>
      <c r="P156" s="140"/>
      <c r="Q156" s="140"/>
      <c r="R156" s="141"/>
      <c r="S156" s="1"/>
      <c r="T156" s="1"/>
    </row>
    <row r="157" spans="1:20" ht="22.5" customHeight="1">
      <c r="A157" s="138" t="s">
        <v>392</v>
      </c>
      <c r="B157" s="139"/>
      <c r="C157" s="68" t="s">
        <v>354</v>
      </c>
      <c r="D157" s="105" t="s">
        <v>393</v>
      </c>
      <c r="E157" s="101" t="str">
        <f t="shared" si="36"/>
        <v>6000</v>
      </c>
      <c r="F157" s="117">
        <f aca="true" t="shared" si="40" ref="F157:M157">SUM(F129,F133,F134,F148,F154,F155,F156)</f>
        <v>0</v>
      </c>
      <c r="G157" s="117">
        <f t="shared" si="40"/>
        <v>0</v>
      </c>
      <c r="H157" s="117">
        <f t="shared" si="40"/>
        <v>0</v>
      </c>
      <c r="I157" s="117">
        <f t="shared" si="40"/>
        <v>0</v>
      </c>
      <c r="J157" s="117">
        <f t="shared" si="40"/>
        <v>0</v>
      </c>
      <c r="K157" s="117">
        <f t="shared" si="40"/>
        <v>0</v>
      </c>
      <c r="L157" s="117">
        <f t="shared" si="40"/>
        <v>0</v>
      </c>
      <c r="M157" s="140">
        <f t="shared" si="40"/>
        <v>0</v>
      </c>
      <c r="N157" s="140"/>
      <c r="O157" s="140"/>
      <c r="P157" s="140"/>
      <c r="Q157" s="140"/>
      <c r="R157" s="141"/>
      <c r="S157" s="1"/>
      <c r="T157" s="1"/>
    </row>
    <row r="158" spans="1:31" ht="12.75" customHeight="1">
      <c r="A158" s="142" t="s">
        <v>394</v>
      </c>
      <c r="B158" s="143"/>
      <c r="C158" s="40"/>
      <c r="D158" s="106"/>
      <c r="E158" s="102"/>
      <c r="F158" s="103"/>
      <c r="G158" s="103"/>
      <c r="H158" s="103"/>
      <c r="I158" s="103"/>
      <c r="J158" s="103"/>
      <c r="K158" s="103"/>
      <c r="L158" s="103"/>
      <c r="M158" s="144"/>
      <c r="N158" s="144"/>
      <c r="O158" s="144"/>
      <c r="P158" s="144"/>
      <c r="Q158" s="144"/>
      <c r="R158" s="131"/>
      <c r="S158" s="1"/>
      <c r="T158" s="1"/>
      <c r="Y158" s="36"/>
      <c r="Z158" s="36"/>
      <c r="AA158" s="36"/>
      <c r="AB158" s="36"/>
      <c r="AC158" s="36"/>
      <c r="AD158" s="36"/>
      <c r="AE158" s="36"/>
    </row>
    <row r="159" spans="1:20" ht="22.5" customHeight="1">
      <c r="A159" s="134" t="s">
        <v>395</v>
      </c>
      <c r="B159" s="135"/>
      <c r="C159" s="68" t="s">
        <v>354</v>
      </c>
      <c r="D159" s="105" t="s">
        <v>396</v>
      </c>
      <c r="E159" s="101" t="str">
        <f aca="true" t="shared" si="41" ref="E159:E165">IF(LEN(D159)=3,CONCATENATE(D159,"0"),IF(LEN(D159)&gt;=4,CONCATENATE(LEFT(D159,3),"1"),D159))</f>
        <v>6200</v>
      </c>
      <c r="F159" s="117">
        <f aca="true" t="shared" si="42" ref="F159:M159">SUM(F160:F164)</f>
        <v>29428.43</v>
      </c>
      <c r="G159" s="117">
        <f t="shared" si="42"/>
        <v>724452.5399999991</v>
      </c>
      <c r="H159" s="117">
        <f t="shared" si="42"/>
        <v>64863.78</v>
      </c>
      <c r="I159" s="117">
        <f t="shared" si="42"/>
        <v>818744.7499999981</v>
      </c>
      <c r="J159" s="117">
        <f t="shared" si="42"/>
        <v>44852.35</v>
      </c>
      <c r="K159" s="117">
        <f t="shared" si="42"/>
        <v>643043.8099999987</v>
      </c>
      <c r="L159" s="117">
        <f t="shared" si="42"/>
        <v>88287.73999999999</v>
      </c>
      <c r="M159" s="140">
        <f t="shared" si="42"/>
        <v>776183.8999999985</v>
      </c>
      <c r="N159" s="140"/>
      <c r="O159" s="140"/>
      <c r="P159" s="140"/>
      <c r="Q159" s="140"/>
      <c r="R159" s="141"/>
      <c r="S159" s="1"/>
      <c r="T159" s="1"/>
    </row>
    <row r="160" spans="1:20" ht="22.5" customHeight="1">
      <c r="A160" s="134" t="s">
        <v>397</v>
      </c>
      <c r="B160" s="135"/>
      <c r="C160" s="68" t="s">
        <v>354</v>
      </c>
      <c r="D160" s="106" t="s">
        <v>398</v>
      </c>
      <c r="E160" s="101" t="str">
        <f t="shared" si="41"/>
        <v>6230</v>
      </c>
      <c r="F160" s="117">
        <v>29428.43</v>
      </c>
      <c r="G160" s="117">
        <f>-10001140.3+83071</f>
        <v>-9918069.3</v>
      </c>
      <c r="H160" s="117">
        <f>53841.2-22424.42</f>
        <v>31416.78</v>
      </c>
      <c r="I160" s="117">
        <f>SUM(F160:H160)</f>
        <v>-9857224.090000002</v>
      </c>
      <c r="J160" s="117">
        <v>44852.35</v>
      </c>
      <c r="K160" s="117">
        <f>-10329133.39+83071</f>
        <v>-10246062.39</v>
      </c>
      <c r="L160" s="117">
        <f>77265.2-22424.46</f>
        <v>54840.74</v>
      </c>
      <c r="M160" s="136">
        <f>SUM(J160:L160)</f>
        <v>-10146369.3</v>
      </c>
      <c r="N160" s="136"/>
      <c r="O160" s="136"/>
      <c r="P160" s="136"/>
      <c r="Q160" s="136"/>
      <c r="R160" s="137"/>
      <c r="S160" s="1"/>
      <c r="T160" s="1"/>
    </row>
    <row r="161" spans="1:20" ht="12.75" customHeight="1">
      <c r="A161" s="134" t="s">
        <v>399</v>
      </c>
      <c r="B161" s="135"/>
      <c r="C161" s="68" t="s">
        <v>354</v>
      </c>
      <c r="D161" s="106" t="s">
        <v>400</v>
      </c>
      <c r="E161" s="101" t="str">
        <f t="shared" si="41"/>
        <v>6231</v>
      </c>
      <c r="F161" s="127" t="s">
        <v>330</v>
      </c>
      <c r="G161" s="117">
        <v>10642521.84</v>
      </c>
      <c r="H161" s="117">
        <v>33447</v>
      </c>
      <c r="I161" s="117">
        <f>SUM(F161:H161)</f>
        <v>10675968.84</v>
      </c>
      <c r="J161" s="127" t="s">
        <v>330</v>
      </c>
      <c r="K161" s="117">
        <v>10889106.2</v>
      </c>
      <c r="L161" s="117">
        <v>33447</v>
      </c>
      <c r="M161" s="136">
        <f>SUM(J161:L161)</f>
        <v>10922553.2</v>
      </c>
      <c r="N161" s="136"/>
      <c r="O161" s="136"/>
      <c r="P161" s="136"/>
      <c r="Q161" s="136"/>
      <c r="R161" s="137"/>
      <c r="S161" s="1"/>
      <c r="T161" s="1"/>
    </row>
    <row r="162" spans="1:20" ht="12.75" customHeight="1">
      <c r="A162" s="134" t="s">
        <v>401</v>
      </c>
      <c r="B162" s="135"/>
      <c r="C162" s="68" t="s">
        <v>354</v>
      </c>
      <c r="D162" s="106" t="s">
        <v>402</v>
      </c>
      <c r="E162" s="101" t="str">
        <f t="shared" si="41"/>
        <v>6240</v>
      </c>
      <c r="F162" s="117"/>
      <c r="G162" s="117"/>
      <c r="H162" s="117"/>
      <c r="I162" s="117">
        <f>SUM(F162:H162)</f>
        <v>0</v>
      </c>
      <c r="J162" s="117"/>
      <c r="K162" s="117"/>
      <c r="L162" s="117"/>
      <c r="M162" s="136">
        <f>SUM(J162:L162)</f>
        <v>0</v>
      </c>
      <c r="N162" s="136"/>
      <c r="O162" s="136"/>
      <c r="P162" s="136"/>
      <c r="Q162" s="136"/>
      <c r="R162" s="137"/>
      <c r="S162" s="1"/>
      <c r="T162" s="1"/>
    </row>
    <row r="163" spans="1:20" ht="12.75" customHeight="1">
      <c r="A163" s="134" t="s">
        <v>403</v>
      </c>
      <c r="B163" s="135"/>
      <c r="C163" s="68" t="s">
        <v>354</v>
      </c>
      <c r="D163" s="106" t="s">
        <v>404</v>
      </c>
      <c r="E163" s="101" t="str">
        <f t="shared" si="41"/>
        <v>6250</v>
      </c>
      <c r="F163" s="117"/>
      <c r="G163" s="117"/>
      <c r="H163" s="117"/>
      <c r="I163" s="117">
        <f>SUM(F163:H163)</f>
        <v>0</v>
      </c>
      <c r="J163" s="117"/>
      <c r="K163" s="117"/>
      <c r="L163" s="117"/>
      <c r="M163" s="136">
        <f>SUM(J163:L163)</f>
        <v>0</v>
      </c>
      <c r="N163" s="136"/>
      <c r="O163" s="136"/>
      <c r="P163" s="136"/>
      <c r="Q163" s="136"/>
      <c r="R163" s="137"/>
      <c r="S163" s="1"/>
      <c r="T163" s="1"/>
    </row>
    <row r="164" spans="1:20" ht="12.75" customHeight="1">
      <c r="A164" s="134" t="s">
        <v>405</v>
      </c>
      <c r="B164" s="135"/>
      <c r="C164" s="68" t="s">
        <v>354</v>
      </c>
      <c r="D164" s="106" t="s">
        <v>406</v>
      </c>
      <c r="E164" s="101" t="str">
        <f t="shared" si="41"/>
        <v>6260</v>
      </c>
      <c r="F164" s="117"/>
      <c r="G164" s="117"/>
      <c r="H164" s="117"/>
      <c r="I164" s="117">
        <f>SUM(F164:H164)</f>
        <v>0</v>
      </c>
      <c r="J164" s="117"/>
      <c r="K164" s="117"/>
      <c r="L164" s="117"/>
      <c r="M164" s="136">
        <f>SUM(J164:L164)</f>
        <v>0</v>
      </c>
      <c r="N164" s="136"/>
      <c r="O164" s="136"/>
      <c r="P164" s="136"/>
      <c r="Q164" s="136"/>
      <c r="R164" s="137"/>
      <c r="S164" s="1"/>
      <c r="T164" s="1"/>
    </row>
    <row r="165" spans="1:20" ht="12.75" customHeight="1" thickBot="1">
      <c r="A165" s="138" t="s">
        <v>407</v>
      </c>
      <c r="B165" s="139"/>
      <c r="C165" s="68" t="s">
        <v>354</v>
      </c>
      <c r="D165" s="105" t="s">
        <v>408</v>
      </c>
      <c r="E165" s="101" t="str">
        <f t="shared" si="41"/>
        <v>9000</v>
      </c>
      <c r="F165" s="117">
        <f aca="true" t="shared" si="43" ref="F165:M165">SUM(F157,F159)</f>
        <v>29428.43</v>
      </c>
      <c r="G165" s="117">
        <f t="shared" si="43"/>
        <v>724452.5399999991</v>
      </c>
      <c r="H165" s="117">
        <f t="shared" si="43"/>
        <v>64863.78</v>
      </c>
      <c r="I165" s="117">
        <f t="shared" si="43"/>
        <v>818744.7499999981</v>
      </c>
      <c r="J165" s="117">
        <f t="shared" si="43"/>
        <v>44852.35</v>
      </c>
      <c r="K165" s="117">
        <f t="shared" si="43"/>
        <v>643043.8099999987</v>
      </c>
      <c r="L165" s="117">
        <f t="shared" si="43"/>
        <v>88287.73999999999</v>
      </c>
      <c r="M165" s="140">
        <f t="shared" si="43"/>
        <v>776183.8999999985</v>
      </c>
      <c r="N165" s="140"/>
      <c r="O165" s="140"/>
      <c r="P165" s="140"/>
      <c r="Q165" s="140"/>
      <c r="R165" s="141"/>
      <c r="S165" s="1"/>
      <c r="T165" s="1"/>
    </row>
    <row r="166" spans="1:18" ht="6" customHeight="1">
      <c r="A166" s="113"/>
      <c r="B166" s="113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</row>
    <row r="167" spans="13:31" ht="12.75" hidden="1">
      <c r="M167" s="1"/>
      <c r="N167" s="1"/>
      <c r="O167" s="1"/>
      <c r="P167" s="1"/>
      <c r="Q167" s="1"/>
      <c r="R167" s="28"/>
      <c r="S167" s="1"/>
      <c r="T167" s="1"/>
      <c r="Y167" s="11"/>
      <c r="Z167" s="11"/>
      <c r="AA167" s="11"/>
      <c r="AB167" s="11"/>
      <c r="AC167" s="11"/>
      <c r="AD167" s="11"/>
      <c r="AE167" s="11"/>
    </row>
    <row r="168" spans="1:10" ht="12.75">
      <c r="A168" s="11" t="s">
        <v>15</v>
      </c>
      <c r="B168" s="11"/>
      <c r="C168" s="11"/>
      <c r="I168" s="128"/>
      <c r="J168" s="128"/>
    </row>
    <row r="169" spans="10:18" ht="12.75">
      <c r="J169" s="1"/>
      <c r="K169" s="1"/>
      <c r="L169" s="1"/>
      <c r="M169" s="1"/>
      <c r="N169" s="1"/>
      <c r="O169" s="1"/>
      <c r="P169" s="1"/>
      <c r="Q169" s="1"/>
      <c r="R169" s="1"/>
    </row>
    <row r="170" spans="1:31" s="24" customFormat="1" ht="12.75">
      <c r="A170" s="156" t="s">
        <v>16</v>
      </c>
      <c r="B170" s="156"/>
      <c r="C170" s="156"/>
      <c r="D170" s="156"/>
      <c r="E170" s="60"/>
      <c r="F170" s="118">
        <f aca="true" t="shared" si="44" ref="F170:M170">F120-F165</f>
        <v>0</v>
      </c>
      <c r="G170" s="118">
        <f t="shared" si="44"/>
        <v>9.313225746154785E-10</v>
      </c>
      <c r="H170" s="118">
        <f t="shared" si="44"/>
        <v>0</v>
      </c>
      <c r="I170" s="118">
        <f t="shared" si="44"/>
        <v>1.862645149230957E-09</v>
      </c>
      <c r="J170" s="118">
        <f t="shared" si="44"/>
        <v>0</v>
      </c>
      <c r="K170" s="118">
        <f t="shared" si="44"/>
        <v>0</v>
      </c>
      <c r="L170" s="118">
        <f t="shared" si="44"/>
        <v>0</v>
      </c>
      <c r="M170" s="153">
        <f t="shared" si="44"/>
        <v>1.862645149230957E-09</v>
      </c>
      <c r="N170" s="154"/>
      <c r="O170" s="154"/>
      <c r="P170" s="154"/>
      <c r="Q170" s="154"/>
      <c r="R170" s="155"/>
      <c r="Y170"/>
      <c r="Z170"/>
      <c r="AA170"/>
      <c r="AB170"/>
      <c r="AC170"/>
      <c r="AD170"/>
      <c r="AE170"/>
    </row>
    <row r="171" spans="25:31" ht="12.75">
      <c r="Y171" s="24"/>
      <c r="Z171" s="24"/>
      <c r="AA171" s="24"/>
      <c r="AB171" s="24"/>
      <c r="AC171" s="24"/>
      <c r="AD171" s="24"/>
      <c r="AE171" s="24"/>
    </row>
  </sheetData>
  <sheetProtection/>
  <mergeCells count="324">
    <mergeCell ref="M9:R9"/>
    <mergeCell ref="M10:R10"/>
    <mergeCell ref="M11:R11"/>
    <mergeCell ref="M8:R8"/>
    <mergeCell ref="A2:R2"/>
    <mergeCell ref="F5:G5"/>
    <mergeCell ref="B8:J8"/>
    <mergeCell ref="M5:R5"/>
    <mergeCell ref="M6:R6"/>
    <mergeCell ref="M4:R4"/>
    <mergeCell ref="A3:R3"/>
    <mergeCell ref="M7:R7"/>
    <mergeCell ref="H17:H19"/>
    <mergeCell ref="I17:I19"/>
    <mergeCell ref="B7:J7"/>
    <mergeCell ref="M170:R170"/>
    <mergeCell ref="A170:D170"/>
    <mergeCell ref="B12:J12"/>
    <mergeCell ref="B9:J9"/>
    <mergeCell ref="B10:J11"/>
    <mergeCell ref="B13:J13"/>
    <mergeCell ref="M12:R12"/>
    <mergeCell ref="A20:B20"/>
    <mergeCell ref="M20:R20"/>
    <mergeCell ref="A21:B21"/>
    <mergeCell ref="M21:R21"/>
    <mergeCell ref="A16:B19"/>
    <mergeCell ref="D16:D19"/>
    <mergeCell ref="F16:I16"/>
    <mergeCell ref="J16:R16"/>
    <mergeCell ref="J17:J19"/>
    <mergeCell ref="K17:K19"/>
    <mergeCell ref="L17:L19"/>
    <mergeCell ref="M17:R19"/>
    <mergeCell ref="F17:F19"/>
    <mergeCell ref="G17:G19"/>
    <mergeCell ref="A22:B22"/>
    <mergeCell ref="M22:R22"/>
    <mergeCell ref="A23:B23"/>
    <mergeCell ref="M23:R23"/>
    <mergeCell ref="A24:B24"/>
    <mergeCell ref="M24:R24"/>
    <mergeCell ref="A25:B25"/>
    <mergeCell ref="M25:R25"/>
    <mergeCell ref="A26:B26"/>
    <mergeCell ref="M26:R26"/>
    <mergeCell ref="A27:B27"/>
    <mergeCell ref="M27:R27"/>
    <mergeCell ref="A28:B28"/>
    <mergeCell ref="M28:R28"/>
    <mergeCell ref="A29:B29"/>
    <mergeCell ref="M29:R29"/>
    <mergeCell ref="A30:B30"/>
    <mergeCell ref="M30:R30"/>
    <mergeCell ref="A31:B31"/>
    <mergeCell ref="M31:R31"/>
    <mergeCell ref="A32:B32"/>
    <mergeCell ref="M32:R32"/>
    <mergeCell ref="A33:B33"/>
    <mergeCell ref="M33:R33"/>
    <mergeCell ref="A34:B34"/>
    <mergeCell ref="M34:R34"/>
    <mergeCell ref="A35:B35"/>
    <mergeCell ref="M35:R35"/>
    <mergeCell ref="A36:B36"/>
    <mergeCell ref="M36:R36"/>
    <mergeCell ref="F40:F42"/>
    <mergeCell ref="G40:G42"/>
    <mergeCell ref="H40:H42"/>
    <mergeCell ref="I40:I42"/>
    <mergeCell ref="J40:J42"/>
    <mergeCell ref="K40:K42"/>
    <mergeCell ref="L40:L42"/>
    <mergeCell ref="M40:R42"/>
    <mergeCell ref="A43:B43"/>
    <mergeCell ref="M43:R43"/>
    <mergeCell ref="A44:B44"/>
    <mergeCell ref="M44:R44"/>
    <mergeCell ref="A39:B42"/>
    <mergeCell ref="D39:D42"/>
    <mergeCell ref="F39:I39"/>
    <mergeCell ref="J39:R39"/>
    <mergeCell ref="A45:B45"/>
    <mergeCell ref="M45:R45"/>
    <mergeCell ref="A46:B46"/>
    <mergeCell ref="M46:R46"/>
    <mergeCell ref="A47:B47"/>
    <mergeCell ref="M47:R47"/>
    <mergeCell ref="A48:B48"/>
    <mergeCell ref="M48:R48"/>
    <mergeCell ref="A49:B49"/>
    <mergeCell ref="M49:R49"/>
    <mergeCell ref="A50:B50"/>
    <mergeCell ref="M50:R50"/>
    <mergeCell ref="A51:B51"/>
    <mergeCell ref="M51:R51"/>
    <mergeCell ref="A52:B52"/>
    <mergeCell ref="M52:R52"/>
    <mergeCell ref="A53:B53"/>
    <mergeCell ref="M53:R53"/>
    <mergeCell ref="A54:B54"/>
    <mergeCell ref="M54:R54"/>
    <mergeCell ref="A55:B55"/>
    <mergeCell ref="M55:R55"/>
    <mergeCell ref="A56:B56"/>
    <mergeCell ref="M56:R56"/>
    <mergeCell ref="A57:B57"/>
    <mergeCell ref="M57:R57"/>
    <mergeCell ref="A58:B58"/>
    <mergeCell ref="M58:R58"/>
    <mergeCell ref="A59:B59"/>
    <mergeCell ref="M59:R59"/>
    <mergeCell ref="A60:B60"/>
    <mergeCell ref="M60:R60"/>
    <mergeCell ref="A61:B61"/>
    <mergeCell ref="M61:R61"/>
    <mergeCell ref="A62:B62"/>
    <mergeCell ref="M62:R62"/>
    <mergeCell ref="A63:B63"/>
    <mergeCell ref="M63:R63"/>
    <mergeCell ref="A66:B69"/>
    <mergeCell ref="D66:D69"/>
    <mergeCell ref="F66:I66"/>
    <mergeCell ref="J66:R66"/>
    <mergeCell ref="F67:F69"/>
    <mergeCell ref="G67:G69"/>
    <mergeCell ref="H67:H69"/>
    <mergeCell ref="I67:I69"/>
    <mergeCell ref="J67:J69"/>
    <mergeCell ref="K67:K69"/>
    <mergeCell ref="L67:L69"/>
    <mergeCell ref="M67:R69"/>
    <mergeCell ref="A70:B70"/>
    <mergeCell ref="M70:R70"/>
    <mergeCell ref="A71:B71"/>
    <mergeCell ref="M71:R71"/>
    <mergeCell ref="A72:B72"/>
    <mergeCell ref="M72:R72"/>
    <mergeCell ref="A73:B73"/>
    <mergeCell ref="M73:R73"/>
    <mergeCell ref="A74:B74"/>
    <mergeCell ref="M74:R74"/>
    <mergeCell ref="A75:B75"/>
    <mergeCell ref="M75:R75"/>
    <mergeCell ref="A76:B76"/>
    <mergeCell ref="M76:R76"/>
    <mergeCell ref="A77:B77"/>
    <mergeCell ref="M77:R77"/>
    <mergeCell ref="A78:B78"/>
    <mergeCell ref="M78:R78"/>
    <mergeCell ref="A79:B79"/>
    <mergeCell ref="M79:R79"/>
    <mergeCell ref="A80:B80"/>
    <mergeCell ref="M80:R80"/>
    <mergeCell ref="A81:B81"/>
    <mergeCell ref="M81:R81"/>
    <mergeCell ref="A82:B82"/>
    <mergeCell ref="M82:R82"/>
    <mergeCell ref="A83:B83"/>
    <mergeCell ref="M83:R83"/>
    <mergeCell ref="A84:B84"/>
    <mergeCell ref="M84:R84"/>
    <mergeCell ref="A85:B85"/>
    <mergeCell ref="M85:R85"/>
    <mergeCell ref="A86:B86"/>
    <mergeCell ref="M86:R86"/>
    <mergeCell ref="A87:B87"/>
    <mergeCell ref="M87:R87"/>
    <mergeCell ref="A88:B88"/>
    <mergeCell ref="M88:R88"/>
    <mergeCell ref="A89:B89"/>
    <mergeCell ref="M89:R89"/>
    <mergeCell ref="A90:B90"/>
    <mergeCell ref="M90:R90"/>
    <mergeCell ref="A91:B91"/>
    <mergeCell ref="M91:R91"/>
    <mergeCell ref="A92:B92"/>
    <mergeCell ref="M92:R92"/>
    <mergeCell ref="A95:B98"/>
    <mergeCell ref="D95:D98"/>
    <mergeCell ref="F95:I95"/>
    <mergeCell ref="J95:R95"/>
    <mergeCell ref="F96:F98"/>
    <mergeCell ref="G96:G98"/>
    <mergeCell ref="H96:H98"/>
    <mergeCell ref="I96:I98"/>
    <mergeCell ref="J96:J98"/>
    <mergeCell ref="K96:K98"/>
    <mergeCell ref="L96:L98"/>
    <mergeCell ref="M96:R98"/>
    <mergeCell ref="A99:B99"/>
    <mergeCell ref="M99:R99"/>
    <mergeCell ref="A100:B100"/>
    <mergeCell ref="M100:R100"/>
    <mergeCell ref="A101:B101"/>
    <mergeCell ref="M101:R101"/>
    <mergeCell ref="A102:B102"/>
    <mergeCell ref="M102:R102"/>
    <mergeCell ref="A103:B103"/>
    <mergeCell ref="M103:R103"/>
    <mergeCell ref="A104:B104"/>
    <mergeCell ref="M104:R104"/>
    <mergeCell ref="A105:B105"/>
    <mergeCell ref="M105:R105"/>
    <mergeCell ref="A106:B106"/>
    <mergeCell ref="M106:R106"/>
    <mergeCell ref="A107:B107"/>
    <mergeCell ref="M107:R107"/>
    <mergeCell ref="A108:B108"/>
    <mergeCell ref="M108:R108"/>
    <mergeCell ref="A109:B109"/>
    <mergeCell ref="M109:R109"/>
    <mergeCell ref="A110:B110"/>
    <mergeCell ref="M110:R110"/>
    <mergeCell ref="A111:B111"/>
    <mergeCell ref="M111:R111"/>
    <mergeCell ref="A112:B112"/>
    <mergeCell ref="M112:R112"/>
    <mergeCell ref="A113:B113"/>
    <mergeCell ref="M113:R113"/>
    <mergeCell ref="A114:B114"/>
    <mergeCell ref="M114:R114"/>
    <mergeCell ref="A115:B115"/>
    <mergeCell ref="M115:R115"/>
    <mergeCell ref="A116:B116"/>
    <mergeCell ref="M116:R116"/>
    <mergeCell ref="A117:B117"/>
    <mergeCell ref="M117:R117"/>
    <mergeCell ref="A118:B118"/>
    <mergeCell ref="M118:R118"/>
    <mergeCell ref="J123:R123"/>
    <mergeCell ref="F124:F126"/>
    <mergeCell ref="G124:G126"/>
    <mergeCell ref="A119:B119"/>
    <mergeCell ref="M119:R119"/>
    <mergeCell ref="A120:B120"/>
    <mergeCell ref="M120:R120"/>
    <mergeCell ref="H124:H126"/>
    <mergeCell ref="I124:I126"/>
    <mergeCell ref="A123:B126"/>
    <mergeCell ref="D123:D126"/>
    <mergeCell ref="F123:I123"/>
    <mergeCell ref="A129:B129"/>
    <mergeCell ref="M129:R129"/>
    <mergeCell ref="J124:J126"/>
    <mergeCell ref="K124:K126"/>
    <mergeCell ref="L124:L126"/>
    <mergeCell ref="M124:R126"/>
    <mergeCell ref="A127:B127"/>
    <mergeCell ref="M127:R127"/>
    <mergeCell ref="A128:B128"/>
    <mergeCell ref="M128:R128"/>
    <mergeCell ref="A130:B130"/>
    <mergeCell ref="M130:R130"/>
    <mergeCell ref="A131:B131"/>
    <mergeCell ref="M131:R131"/>
    <mergeCell ref="A132:B132"/>
    <mergeCell ref="M132:R132"/>
    <mergeCell ref="A133:B133"/>
    <mergeCell ref="M133:R133"/>
    <mergeCell ref="A134:B134"/>
    <mergeCell ref="M134:R134"/>
    <mergeCell ref="A135:B135"/>
    <mergeCell ref="M135:R135"/>
    <mergeCell ref="A136:B136"/>
    <mergeCell ref="M136:R136"/>
    <mergeCell ref="A137:B137"/>
    <mergeCell ref="M137:R137"/>
    <mergeCell ref="A138:B138"/>
    <mergeCell ref="M138:R138"/>
    <mergeCell ref="H144:H146"/>
    <mergeCell ref="I144:I146"/>
    <mergeCell ref="A139:B139"/>
    <mergeCell ref="M139:R139"/>
    <mergeCell ref="A140:B140"/>
    <mergeCell ref="M140:R140"/>
    <mergeCell ref="A143:B146"/>
    <mergeCell ref="D143:D146"/>
    <mergeCell ref="A147:B147"/>
    <mergeCell ref="M147:R147"/>
    <mergeCell ref="A148:B148"/>
    <mergeCell ref="M148:R148"/>
    <mergeCell ref="F143:I143"/>
    <mergeCell ref="J143:R143"/>
    <mergeCell ref="J144:J146"/>
    <mergeCell ref="K144:K146"/>
    <mergeCell ref="L144:L146"/>
    <mergeCell ref="M144:R146"/>
    <mergeCell ref="F144:F146"/>
    <mergeCell ref="G144:G146"/>
    <mergeCell ref="A149:B149"/>
    <mergeCell ref="M149:R149"/>
    <mergeCell ref="A150:B150"/>
    <mergeCell ref="M150:R150"/>
    <mergeCell ref="A151:B151"/>
    <mergeCell ref="M151:R151"/>
    <mergeCell ref="A152:B152"/>
    <mergeCell ref="M152:R152"/>
    <mergeCell ref="A153:B153"/>
    <mergeCell ref="M153:R153"/>
    <mergeCell ref="A154:B154"/>
    <mergeCell ref="M154:R154"/>
    <mergeCell ref="A155:B155"/>
    <mergeCell ref="M155:R155"/>
    <mergeCell ref="A156:B156"/>
    <mergeCell ref="M156:R156"/>
    <mergeCell ref="A157:B157"/>
    <mergeCell ref="M157:R157"/>
    <mergeCell ref="A158:B158"/>
    <mergeCell ref="M158:R158"/>
    <mergeCell ref="A159:B159"/>
    <mergeCell ref="M159:R159"/>
    <mergeCell ref="A160:B160"/>
    <mergeCell ref="M160:R160"/>
    <mergeCell ref="A164:B164"/>
    <mergeCell ref="M164:R164"/>
    <mergeCell ref="A165:B165"/>
    <mergeCell ref="M165:R165"/>
    <mergeCell ref="A163:B163"/>
    <mergeCell ref="M163:R163"/>
    <mergeCell ref="A161:B161"/>
    <mergeCell ref="M161:R161"/>
    <mergeCell ref="A162:B162"/>
    <mergeCell ref="M162:R162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  <rowBreaks count="5" manualBreakCount="5">
    <brk id="37" max="255" man="1"/>
    <brk id="64" max="255" man="1"/>
    <brk id="93" max="255" man="1"/>
    <brk id="121" max="255" man="1"/>
    <brk id="1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L58"/>
  <sheetViews>
    <sheetView showGridLines="0" zoomScalePageLayoutView="0" workbookViewId="0" topLeftCell="B1">
      <selection activeCell="Y42" sqref="Y42"/>
    </sheetView>
  </sheetViews>
  <sheetFormatPr defaultColWidth="9.00390625" defaultRowHeight="12.75"/>
  <cols>
    <col min="1" max="1" width="9.125" style="0" hidden="1" customWidth="1"/>
    <col min="2" max="2" width="6.75390625" style="0" customWidth="1"/>
    <col min="3" max="3" width="7.125" style="0" customWidth="1"/>
    <col min="4" max="4" width="12.875" style="0" customWidth="1"/>
    <col min="5" max="5" width="1.37890625" style="0" customWidth="1"/>
    <col min="6" max="6" width="11.375" style="0" customWidth="1"/>
    <col min="7" max="7" width="1.37890625" style="0" customWidth="1"/>
    <col min="8" max="8" width="7.25390625" style="0" customWidth="1"/>
    <col min="9" max="9" width="5.75390625" style="0" customWidth="1"/>
    <col min="10" max="10" width="2.875" style="0" customWidth="1"/>
    <col min="11" max="11" width="7.375" style="0" customWidth="1"/>
    <col min="12" max="12" width="5.75390625" style="0" customWidth="1"/>
    <col min="13" max="14" width="2.875" style="0" customWidth="1"/>
    <col min="15" max="15" width="10.375" style="0" customWidth="1"/>
    <col min="16" max="16" width="5.75390625" style="0" customWidth="1"/>
    <col min="17" max="17" width="1.37890625" style="0" customWidth="1"/>
    <col min="18" max="18" width="2.375" style="0" customWidth="1"/>
    <col min="19" max="19" width="7.125" style="0" customWidth="1"/>
    <col min="20" max="20" width="1.37890625" style="0" customWidth="1"/>
    <col min="21" max="21" width="2.375" style="0" customWidth="1"/>
    <col min="22" max="22" width="12.00390625" style="0" customWidth="1"/>
    <col min="23" max="24" width="10.375" style="0" customWidth="1"/>
    <col min="25" max="25" width="0" style="0" hidden="1" customWidth="1"/>
  </cols>
  <sheetData>
    <row r="1" spans="2:24" ht="12.75">
      <c r="B1" s="16"/>
      <c r="C1" s="16"/>
      <c r="D1" s="16"/>
      <c r="E1" s="16"/>
      <c r="F1" s="16"/>
      <c r="G1" s="16"/>
      <c r="H1" s="16"/>
      <c r="I1" s="16"/>
      <c r="J1" s="17"/>
      <c r="K1" s="17"/>
      <c r="V1" s="7"/>
      <c r="W1" s="7"/>
      <c r="X1" s="13" t="s">
        <v>411</v>
      </c>
    </row>
    <row r="2" spans="2:29" ht="15">
      <c r="B2" s="10"/>
      <c r="C2" s="18"/>
      <c r="D2" s="18"/>
      <c r="E2" s="18"/>
      <c r="F2" s="18"/>
      <c r="G2" s="18"/>
      <c r="H2" s="18"/>
      <c r="I2" s="18"/>
      <c r="J2" s="17"/>
      <c r="K2" s="17"/>
      <c r="L2" s="19" t="s">
        <v>11</v>
      </c>
      <c r="M2" s="19"/>
      <c r="N2" s="19"/>
      <c r="O2" s="19"/>
      <c r="P2" s="6"/>
      <c r="Q2" s="6"/>
      <c r="R2" s="6"/>
      <c r="S2" s="6"/>
      <c r="T2" s="6"/>
      <c r="U2" s="6"/>
      <c r="V2" s="6"/>
      <c r="W2" s="6"/>
      <c r="X2" s="8"/>
      <c r="Y2" s="6"/>
      <c r="Z2" s="6"/>
      <c r="AA2" s="6"/>
      <c r="AB2" s="6"/>
      <c r="AC2" s="9"/>
    </row>
    <row r="3" spans="2:29" ht="15">
      <c r="B3" s="192" t="s">
        <v>12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6"/>
      <c r="Z3" s="6"/>
      <c r="AA3" s="6"/>
      <c r="AB3" s="6"/>
      <c r="AC3" s="9"/>
    </row>
    <row r="4" spans="2:29" ht="12.75">
      <c r="B4" s="9"/>
      <c r="C4" s="9"/>
      <c r="D4" s="9"/>
      <c r="E4" s="9"/>
      <c r="F4" s="9"/>
      <c r="G4" s="9"/>
      <c r="H4" s="9"/>
      <c r="I4" s="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AA4" s="6"/>
      <c r="AB4" s="6"/>
      <c r="AC4" s="9"/>
    </row>
    <row r="5" spans="2:29" s="25" customFormat="1" ht="12.75">
      <c r="B5" s="193" t="s">
        <v>36</v>
      </c>
      <c r="C5" s="198" t="s">
        <v>35</v>
      </c>
      <c r="D5" s="199"/>
      <c r="E5" s="199"/>
      <c r="F5" s="199"/>
      <c r="G5" s="199"/>
      <c r="H5" s="200"/>
      <c r="I5" s="195" t="s">
        <v>37</v>
      </c>
      <c r="J5" s="196" t="s">
        <v>38</v>
      </c>
      <c r="K5" s="197"/>
      <c r="L5" s="197"/>
      <c r="M5" s="197"/>
      <c r="N5" s="197"/>
      <c r="O5" s="197"/>
      <c r="P5" s="197"/>
      <c r="Q5" s="197"/>
      <c r="R5" s="193"/>
      <c r="S5" s="195" t="s">
        <v>6</v>
      </c>
      <c r="T5" s="195"/>
      <c r="U5" s="195"/>
      <c r="V5" s="195"/>
      <c r="W5" s="196"/>
      <c r="X5" s="196"/>
      <c r="AA5" s="26"/>
      <c r="AB5" s="26"/>
      <c r="AC5" s="27"/>
    </row>
    <row r="6" spans="2:29" s="25" customFormat="1" ht="29.25">
      <c r="B6" s="194"/>
      <c r="C6" s="201"/>
      <c r="D6" s="202"/>
      <c r="E6" s="202"/>
      <c r="F6" s="202"/>
      <c r="G6" s="202"/>
      <c r="H6" s="203"/>
      <c r="I6" s="185"/>
      <c r="J6" s="196" t="s">
        <v>24</v>
      </c>
      <c r="K6" s="193"/>
      <c r="L6" s="196" t="s">
        <v>152</v>
      </c>
      <c r="M6" s="197"/>
      <c r="N6" s="193"/>
      <c r="O6" s="75" t="s">
        <v>153</v>
      </c>
      <c r="P6" s="196" t="s">
        <v>13</v>
      </c>
      <c r="Q6" s="197"/>
      <c r="R6" s="193"/>
      <c r="S6" s="196" t="s">
        <v>24</v>
      </c>
      <c r="T6" s="197"/>
      <c r="U6" s="193"/>
      <c r="V6" s="73" t="s">
        <v>152</v>
      </c>
      <c r="W6" s="74" t="s">
        <v>153</v>
      </c>
      <c r="X6" s="74" t="s">
        <v>13</v>
      </c>
      <c r="AA6" s="26"/>
      <c r="AB6" s="26"/>
      <c r="AC6" s="27"/>
    </row>
    <row r="7" spans="2:29" s="25" customFormat="1" ht="13.5" thickBot="1">
      <c r="B7" s="107">
        <v>1</v>
      </c>
      <c r="C7" s="185">
        <v>2</v>
      </c>
      <c r="D7" s="185"/>
      <c r="E7" s="185"/>
      <c r="F7" s="185"/>
      <c r="G7" s="185"/>
      <c r="H7" s="185"/>
      <c r="I7" s="108">
        <v>3</v>
      </c>
      <c r="J7" s="184">
        <v>4</v>
      </c>
      <c r="K7" s="184"/>
      <c r="L7" s="184">
        <v>5</v>
      </c>
      <c r="M7" s="184"/>
      <c r="N7" s="184"/>
      <c r="O7" s="108">
        <v>6</v>
      </c>
      <c r="P7" s="184">
        <v>7</v>
      </c>
      <c r="Q7" s="184"/>
      <c r="R7" s="184"/>
      <c r="S7" s="184">
        <v>8</v>
      </c>
      <c r="T7" s="184"/>
      <c r="U7" s="184"/>
      <c r="V7" s="108">
        <v>9</v>
      </c>
      <c r="W7" s="109">
        <v>10</v>
      </c>
      <c r="X7" s="109">
        <v>11</v>
      </c>
      <c r="AA7" s="26"/>
      <c r="AB7" s="26"/>
      <c r="AC7" s="27"/>
    </row>
    <row r="8" spans="1:29" ht="12.75" customHeight="1">
      <c r="A8" s="17" t="s">
        <v>412</v>
      </c>
      <c r="B8" s="111" t="s">
        <v>172</v>
      </c>
      <c r="C8" s="181" t="s">
        <v>413</v>
      </c>
      <c r="D8" s="182"/>
      <c r="E8" s="182"/>
      <c r="F8" s="182"/>
      <c r="G8" s="182"/>
      <c r="H8" s="183"/>
      <c r="I8" s="110" t="s">
        <v>191</v>
      </c>
      <c r="J8" s="178"/>
      <c r="K8" s="180"/>
      <c r="L8" s="178"/>
      <c r="M8" s="179"/>
      <c r="N8" s="180"/>
      <c r="O8" s="120"/>
      <c r="P8" s="178">
        <f aca="true" t="shared" si="0" ref="P8:P40">SUM(J8:O8)</f>
        <v>0</v>
      </c>
      <c r="Q8" s="179"/>
      <c r="R8" s="180"/>
      <c r="S8" s="178"/>
      <c r="T8" s="179"/>
      <c r="U8" s="180"/>
      <c r="V8" s="121"/>
      <c r="W8" s="119"/>
      <c r="X8" s="122">
        <f aca="true" t="shared" si="1" ref="X8:X40">SUM(S8:W8)</f>
        <v>0</v>
      </c>
      <c r="Y8" s="116" t="s">
        <v>191</v>
      </c>
      <c r="Z8" s="6"/>
      <c r="AA8" s="6"/>
      <c r="AB8" s="6"/>
      <c r="AC8" s="9"/>
    </row>
    <row r="9" spans="1:29" ht="12.75" customHeight="1">
      <c r="A9" s="17" t="s">
        <v>412</v>
      </c>
      <c r="B9" s="111" t="s">
        <v>414</v>
      </c>
      <c r="C9" s="181" t="s">
        <v>415</v>
      </c>
      <c r="D9" s="182"/>
      <c r="E9" s="182"/>
      <c r="F9" s="182"/>
      <c r="G9" s="182"/>
      <c r="H9" s="183"/>
      <c r="I9" s="110" t="s">
        <v>201</v>
      </c>
      <c r="J9" s="178"/>
      <c r="K9" s="180"/>
      <c r="L9" s="178"/>
      <c r="M9" s="179"/>
      <c r="N9" s="180"/>
      <c r="O9" s="120"/>
      <c r="P9" s="178">
        <f t="shared" si="0"/>
        <v>0</v>
      </c>
      <c r="Q9" s="179"/>
      <c r="R9" s="180"/>
      <c r="S9" s="178"/>
      <c r="T9" s="179"/>
      <c r="U9" s="180"/>
      <c r="V9" s="121"/>
      <c r="W9" s="119"/>
      <c r="X9" s="122">
        <f t="shared" si="1"/>
        <v>0</v>
      </c>
      <c r="Y9" s="116" t="s">
        <v>201</v>
      </c>
      <c r="Z9" s="6"/>
      <c r="AA9" s="6"/>
      <c r="AB9" s="6"/>
      <c r="AC9" s="9"/>
    </row>
    <row r="10" spans="1:29" ht="12.75" customHeight="1">
      <c r="A10" s="17" t="s">
        <v>412</v>
      </c>
      <c r="B10" s="111" t="s">
        <v>416</v>
      </c>
      <c r="C10" s="181" t="s">
        <v>417</v>
      </c>
      <c r="D10" s="182"/>
      <c r="E10" s="182"/>
      <c r="F10" s="182"/>
      <c r="G10" s="182"/>
      <c r="H10" s="183"/>
      <c r="I10" s="110" t="s">
        <v>211</v>
      </c>
      <c r="J10" s="178"/>
      <c r="K10" s="180"/>
      <c r="L10" s="178"/>
      <c r="M10" s="179"/>
      <c r="N10" s="180"/>
      <c r="O10" s="120"/>
      <c r="P10" s="178">
        <f t="shared" si="0"/>
        <v>0</v>
      </c>
      <c r="Q10" s="179"/>
      <c r="R10" s="180"/>
      <c r="S10" s="178"/>
      <c r="T10" s="179"/>
      <c r="U10" s="180"/>
      <c r="V10" s="121"/>
      <c r="W10" s="119"/>
      <c r="X10" s="122">
        <f t="shared" si="1"/>
        <v>0</v>
      </c>
      <c r="Y10" s="116" t="s">
        <v>211</v>
      </c>
      <c r="Z10" s="6"/>
      <c r="AA10" s="6"/>
      <c r="AB10" s="6"/>
      <c r="AC10" s="9"/>
    </row>
    <row r="11" spans="1:29" ht="12.75" customHeight="1">
      <c r="A11" s="17" t="s">
        <v>412</v>
      </c>
      <c r="B11" s="111" t="s">
        <v>418</v>
      </c>
      <c r="C11" s="181" t="s">
        <v>419</v>
      </c>
      <c r="D11" s="182"/>
      <c r="E11" s="182"/>
      <c r="F11" s="182"/>
      <c r="G11" s="182"/>
      <c r="H11" s="183"/>
      <c r="I11" s="110" t="s">
        <v>222</v>
      </c>
      <c r="J11" s="178"/>
      <c r="K11" s="180"/>
      <c r="L11" s="178"/>
      <c r="M11" s="179"/>
      <c r="N11" s="180"/>
      <c r="O11" s="120"/>
      <c r="P11" s="178">
        <f t="shared" si="0"/>
        <v>0</v>
      </c>
      <c r="Q11" s="179"/>
      <c r="R11" s="180"/>
      <c r="S11" s="178"/>
      <c r="T11" s="179"/>
      <c r="U11" s="180"/>
      <c r="V11" s="121"/>
      <c r="W11" s="119"/>
      <c r="X11" s="122">
        <f t="shared" si="1"/>
        <v>0</v>
      </c>
      <c r="Y11" s="116" t="s">
        <v>222</v>
      </c>
      <c r="Z11" s="6"/>
      <c r="AA11" s="6"/>
      <c r="AB11" s="6"/>
      <c r="AC11" s="9"/>
    </row>
    <row r="12" spans="1:29" ht="19.5" customHeight="1">
      <c r="A12" s="17" t="s">
        <v>412</v>
      </c>
      <c r="B12" s="111" t="s">
        <v>420</v>
      </c>
      <c r="C12" s="181" t="s">
        <v>421</v>
      </c>
      <c r="D12" s="182"/>
      <c r="E12" s="182"/>
      <c r="F12" s="182"/>
      <c r="G12" s="182"/>
      <c r="H12" s="183"/>
      <c r="I12" s="110" t="s">
        <v>230</v>
      </c>
      <c r="J12" s="178"/>
      <c r="K12" s="180"/>
      <c r="L12" s="178"/>
      <c r="M12" s="179"/>
      <c r="N12" s="180"/>
      <c r="O12" s="120"/>
      <c r="P12" s="178">
        <f t="shared" si="0"/>
        <v>0</v>
      </c>
      <c r="Q12" s="179"/>
      <c r="R12" s="180"/>
      <c r="S12" s="178"/>
      <c r="T12" s="179"/>
      <c r="U12" s="180"/>
      <c r="V12" s="121"/>
      <c r="W12" s="119"/>
      <c r="X12" s="122">
        <f t="shared" si="1"/>
        <v>0</v>
      </c>
      <c r="Y12" s="116" t="s">
        <v>230</v>
      </c>
      <c r="Z12" s="6"/>
      <c r="AA12" s="6"/>
      <c r="AB12" s="6"/>
      <c r="AC12" s="9"/>
    </row>
    <row r="13" spans="1:29" ht="19.5" customHeight="1">
      <c r="A13" s="17" t="s">
        <v>412</v>
      </c>
      <c r="B13" s="111" t="s">
        <v>422</v>
      </c>
      <c r="C13" s="181" t="s">
        <v>423</v>
      </c>
      <c r="D13" s="182"/>
      <c r="E13" s="182"/>
      <c r="F13" s="182"/>
      <c r="G13" s="182"/>
      <c r="H13" s="183"/>
      <c r="I13" s="110" t="s">
        <v>238</v>
      </c>
      <c r="J13" s="178"/>
      <c r="K13" s="180"/>
      <c r="L13" s="178"/>
      <c r="M13" s="179"/>
      <c r="N13" s="180"/>
      <c r="O13" s="120"/>
      <c r="P13" s="178">
        <f t="shared" si="0"/>
        <v>0</v>
      </c>
      <c r="Q13" s="179"/>
      <c r="R13" s="180"/>
      <c r="S13" s="178"/>
      <c r="T13" s="179"/>
      <c r="U13" s="180"/>
      <c r="V13" s="121"/>
      <c r="W13" s="119"/>
      <c r="X13" s="122">
        <f t="shared" si="1"/>
        <v>0</v>
      </c>
      <c r="Y13" s="116" t="s">
        <v>238</v>
      </c>
      <c r="Z13" s="6"/>
      <c r="AA13" s="6"/>
      <c r="AB13" s="6"/>
      <c r="AC13" s="9"/>
    </row>
    <row r="14" spans="1:29" ht="12.75" customHeight="1">
      <c r="A14" s="17" t="s">
        <v>412</v>
      </c>
      <c r="B14" s="111" t="s">
        <v>424</v>
      </c>
      <c r="C14" s="181" t="s">
        <v>425</v>
      </c>
      <c r="D14" s="182"/>
      <c r="E14" s="182"/>
      <c r="F14" s="182"/>
      <c r="G14" s="182"/>
      <c r="H14" s="183"/>
      <c r="I14" s="110" t="s">
        <v>246</v>
      </c>
      <c r="J14" s="178"/>
      <c r="K14" s="180"/>
      <c r="L14" s="178"/>
      <c r="M14" s="179"/>
      <c r="N14" s="180"/>
      <c r="O14" s="120"/>
      <c r="P14" s="178">
        <f t="shared" si="0"/>
        <v>0</v>
      </c>
      <c r="Q14" s="179"/>
      <c r="R14" s="180"/>
      <c r="S14" s="178"/>
      <c r="T14" s="179"/>
      <c r="U14" s="180"/>
      <c r="V14" s="121"/>
      <c r="W14" s="119"/>
      <c r="X14" s="122">
        <f t="shared" si="1"/>
        <v>0</v>
      </c>
      <c r="Y14" s="116" t="s">
        <v>246</v>
      </c>
      <c r="Z14" s="6"/>
      <c r="AA14" s="6"/>
      <c r="AB14" s="6"/>
      <c r="AC14" s="9"/>
    </row>
    <row r="15" spans="1:29" ht="12.75" customHeight="1">
      <c r="A15" s="17" t="s">
        <v>412</v>
      </c>
      <c r="B15" s="111" t="s">
        <v>426</v>
      </c>
      <c r="C15" s="181" t="s">
        <v>427</v>
      </c>
      <c r="D15" s="182"/>
      <c r="E15" s="182"/>
      <c r="F15" s="182"/>
      <c r="G15" s="182"/>
      <c r="H15" s="183"/>
      <c r="I15" s="110" t="s">
        <v>248</v>
      </c>
      <c r="J15" s="178"/>
      <c r="K15" s="180"/>
      <c r="L15" s="178"/>
      <c r="M15" s="179"/>
      <c r="N15" s="180"/>
      <c r="O15" s="120"/>
      <c r="P15" s="178">
        <f t="shared" si="0"/>
        <v>0</v>
      </c>
      <c r="Q15" s="179"/>
      <c r="R15" s="180"/>
      <c r="S15" s="178"/>
      <c r="T15" s="179"/>
      <c r="U15" s="180"/>
      <c r="V15" s="121"/>
      <c r="W15" s="119"/>
      <c r="X15" s="122">
        <f t="shared" si="1"/>
        <v>0</v>
      </c>
      <c r="Y15" s="116" t="s">
        <v>248</v>
      </c>
      <c r="Z15" s="6"/>
      <c r="AA15" s="6"/>
      <c r="AB15" s="6"/>
      <c r="AC15" s="9"/>
    </row>
    <row r="16" spans="1:29" ht="19.5" customHeight="1">
      <c r="A16" s="17" t="s">
        <v>412</v>
      </c>
      <c r="B16" s="111" t="s">
        <v>428</v>
      </c>
      <c r="C16" s="181" t="s">
        <v>429</v>
      </c>
      <c r="D16" s="182"/>
      <c r="E16" s="182"/>
      <c r="F16" s="182"/>
      <c r="G16" s="182"/>
      <c r="H16" s="183"/>
      <c r="I16" s="110" t="s">
        <v>252</v>
      </c>
      <c r="J16" s="178"/>
      <c r="K16" s="180"/>
      <c r="L16" s="178"/>
      <c r="M16" s="179"/>
      <c r="N16" s="180"/>
      <c r="O16" s="120"/>
      <c r="P16" s="178">
        <f t="shared" si="0"/>
        <v>0</v>
      </c>
      <c r="Q16" s="179"/>
      <c r="R16" s="180"/>
      <c r="S16" s="178"/>
      <c r="T16" s="179"/>
      <c r="U16" s="180"/>
      <c r="V16" s="121"/>
      <c r="W16" s="119"/>
      <c r="X16" s="122">
        <f t="shared" si="1"/>
        <v>0</v>
      </c>
      <c r="Y16" s="116" t="s">
        <v>252</v>
      </c>
      <c r="Z16" s="6"/>
      <c r="AA16" s="6"/>
      <c r="AB16" s="6"/>
      <c r="AC16" s="9"/>
    </row>
    <row r="17" spans="1:29" ht="12.75" customHeight="1">
      <c r="A17" s="17" t="s">
        <v>412</v>
      </c>
      <c r="B17" s="111" t="s">
        <v>430</v>
      </c>
      <c r="C17" s="181" t="s">
        <v>431</v>
      </c>
      <c r="D17" s="182"/>
      <c r="E17" s="182"/>
      <c r="F17" s="182"/>
      <c r="G17" s="182"/>
      <c r="H17" s="183"/>
      <c r="I17" s="110" t="s">
        <v>263</v>
      </c>
      <c r="J17" s="178"/>
      <c r="K17" s="180"/>
      <c r="L17" s="178"/>
      <c r="M17" s="179"/>
      <c r="N17" s="180"/>
      <c r="O17" s="120"/>
      <c r="P17" s="178">
        <f t="shared" si="0"/>
        <v>0</v>
      </c>
      <c r="Q17" s="179"/>
      <c r="R17" s="180"/>
      <c r="S17" s="178"/>
      <c r="T17" s="179"/>
      <c r="U17" s="180"/>
      <c r="V17" s="121"/>
      <c r="W17" s="119"/>
      <c r="X17" s="122">
        <f t="shared" si="1"/>
        <v>0</v>
      </c>
      <c r="Y17" s="116" t="s">
        <v>263</v>
      </c>
      <c r="Z17" s="6"/>
      <c r="AA17" s="6"/>
      <c r="AB17" s="6"/>
      <c r="AC17" s="9"/>
    </row>
    <row r="18" spans="1:29" ht="19.5" customHeight="1">
      <c r="A18" s="17" t="s">
        <v>412</v>
      </c>
      <c r="B18" s="111" t="s">
        <v>432</v>
      </c>
      <c r="C18" s="181" t="s">
        <v>433</v>
      </c>
      <c r="D18" s="182"/>
      <c r="E18" s="182"/>
      <c r="F18" s="182"/>
      <c r="G18" s="182"/>
      <c r="H18" s="183"/>
      <c r="I18" s="110" t="s">
        <v>434</v>
      </c>
      <c r="J18" s="178"/>
      <c r="K18" s="180"/>
      <c r="L18" s="178"/>
      <c r="M18" s="179"/>
      <c r="N18" s="180"/>
      <c r="O18" s="120"/>
      <c r="P18" s="178">
        <f t="shared" si="0"/>
        <v>0</v>
      </c>
      <c r="Q18" s="179"/>
      <c r="R18" s="180"/>
      <c r="S18" s="178"/>
      <c r="T18" s="179"/>
      <c r="U18" s="180"/>
      <c r="V18" s="121"/>
      <c r="W18" s="119"/>
      <c r="X18" s="122">
        <f t="shared" si="1"/>
        <v>0</v>
      </c>
      <c r="Y18" s="116" t="s">
        <v>434</v>
      </c>
      <c r="Z18" s="6"/>
      <c r="AA18" s="6"/>
      <c r="AB18" s="6"/>
      <c r="AC18" s="9"/>
    </row>
    <row r="19" spans="1:29" ht="12.75" customHeight="1">
      <c r="A19" s="17" t="s">
        <v>412</v>
      </c>
      <c r="B19" s="111" t="s">
        <v>435</v>
      </c>
      <c r="C19" s="181" t="s">
        <v>436</v>
      </c>
      <c r="D19" s="182"/>
      <c r="E19" s="182"/>
      <c r="F19" s="182"/>
      <c r="G19" s="182"/>
      <c r="H19" s="183"/>
      <c r="I19" s="110" t="s">
        <v>437</v>
      </c>
      <c r="J19" s="178"/>
      <c r="K19" s="180"/>
      <c r="L19" s="178"/>
      <c r="M19" s="179"/>
      <c r="N19" s="180"/>
      <c r="O19" s="120"/>
      <c r="P19" s="178">
        <f t="shared" si="0"/>
        <v>0</v>
      </c>
      <c r="Q19" s="179"/>
      <c r="R19" s="180"/>
      <c r="S19" s="178"/>
      <c r="T19" s="179"/>
      <c r="U19" s="180"/>
      <c r="V19" s="121"/>
      <c r="W19" s="119"/>
      <c r="X19" s="122">
        <f t="shared" si="1"/>
        <v>0</v>
      </c>
      <c r="Y19" s="116" t="s">
        <v>437</v>
      </c>
      <c r="Z19" s="6"/>
      <c r="AA19" s="6"/>
      <c r="AB19" s="6"/>
      <c r="AC19" s="9"/>
    </row>
    <row r="20" spans="1:29" ht="29.25" customHeight="1">
      <c r="A20" s="17" t="s">
        <v>412</v>
      </c>
      <c r="B20" s="111" t="s">
        <v>438</v>
      </c>
      <c r="C20" s="181" t="s">
        <v>439</v>
      </c>
      <c r="D20" s="182"/>
      <c r="E20" s="182"/>
      <c r="F20" s="182"/>
      <c r="G20" s="182"/>
      <c r="H20" s="183"/>
      <c r="I20" s="110" t="s">
        <v>275</v>
      </c>
      <c r="J20" s="178"/>
      <c r="K20" s="180"/>
      <c r="L20" s="178"/>
      <c r="M20" s="179"/>
      <c r="N20" s="180"/>
      <c r="O20" s="120"/>
      <c r="P20" s="178">
        <f t="shared" si="0"/>
        <v>0</v>
      </c>
      <c r="Q20" s="179"/>
      <c r="R20" s="180"/>
      <c r="S20" s="178"/>
      <c r="T20" s="179"/>
      <c r="U20" s="180"/>
      <c r="V20" s="121"/>
      <c r="W20" s="119"/>
      <c r="X20" s="122">
        <f t="shared" si="1"/>
        <v>0</v>
      </c>
      <c r="Y20" s="116" t="s">
        <v>275</v>
      </c>
      <c r="Z20" s="6"/>
      <c r="AA20" s="6"/>
      <c r="AB20" s="6"/>
      <c r="AC20" s="9"/>
    </row>
    <row r="21" spans="1:29" ht="29.25" customHeight="1">
      <c r="A21" s="17" t="s">
        <v>412</v>
      </c>
      <c r="B21" s="111" t="s">
        <v>440</v>
      </c>
      <c r="C21" s="181" t="s">
        <v>441</v>
      </c>
      <c r="D21" s="182"/>
      <c r="E21" s="182"/>
      <c r="F21" s="182"/>
      <c r="G21" s="182"/>
      <c r="H21" s="183"/>
      <c r="I21" s="110" t="s">
        <v>442</v>
      </c>
      <c r="J21" s="178"/>
      <c r="K21" s="180"/>
      <c r="L21" s="178"/>
      <c r="M21" s="179"/>
      <c r="N21" s="180"/>
      <c r="O21" s="120"/>
      <c r="P21" s="178">
        <f t="shared" si="0"/>
        <v>0</v>
      </c>
      <c r="Q21" s="179"/>
      <c r="R21" s="180"/>
      <c r="S21" s="178"/>
      <c r="T21" s="179"/>
      <c r="U21" s="180"/>
      <c r="V21" s="121"/>
      <c r="W21" s="119"/>
      <c r="X21" s="122">
        <f t="shared" si="1"/>
        <v>0</v>
      </c>
      <c r="Y21" s="116" t="s">
        <v>442</v>
      </c>
      <c r="Z21" s="6"/>
      <c r="AA21" s="6"/>
      <c r="AB21" s="6"/>
      <c r="AC21" s="9"/>
    </row>
    <row r="22" spans="1:29" ht="12.75" customHeight="1">
      <c r="A22" s="17" t="s">
        <v>412</v>
      </c>
      <c r="B22" s="111" t="s">
        <v>443</v>
      </c>
      <c r="C22" s="181" t="s">
        <v>444</v>
      </c>
      <c r="D22" s="182"/>
      <c r="E22" s="182"/>
      <c r="F22" s="182"/>
      <c r="G22" s="182"/>
      <c r="H22" s="183"/>
      <c r="I22" s="110" t="s">
        <v>278</v>
      </c>
      <c r="J22" s="178"/>
      <c r="K22" s="180"/>
      <c r="L22" s="178"/>
      <c r="M22" s="179"/>
      <c r="N22" s="180"/>
      <c r="O22" s="120"/>
      <c r="P22" s="178">
        <f t="shared" si="0"/>
        <v>0</v>
      </c>
      <c r="Q22" s="179"/>
      <c r="R22" s="180"/>
      <c r="S22" s="178"/>
      <c r="T22" s="179"/>
      <c r="U22" s="180"/>
      <c r="V22" s="121"/>
      <c r="W22" s="119"/>
      <c r="X22" s="122">
        <f t="shared" si="1"/>
        <v>0</v>
      </c>
      <c r="Y22" s="116" t="s">
        <v>278</v>
      </c>
      <c r="Z22" s="6"/>
      <c r="AA22" s="6"/>
      <c r="AB22" s="6"/>
      <c r="AC22" s="9"/>
    </row>
    <row r="23" spans="1:29" ht="19.5" customHeight="1">
      <c r="A23" s="17" t="s">
        <v>412</v>
      </c>
      <c r="B23" s="111"/>
      <c r="C23" s="181" t="s">
        <v>445</v>
      </c>
      <c r="D23" s="182"/>
      <c r="E23" s="182"/>
      <c r="F23" s="182"/>
      <c r="G23" s="182"/>
      <c r="H23" s="183"/>
      <c r="I23" s="110" t="s">
        <v>280</v>
      </c>
      <c r="J23" s="178"/>
      <c r="K23" s="180"/>
      <c r="L23" s="178"/>
      <c r="M23" s="179"/>
      <c r="N23" s="180"/>
      <c r="O23" s="120"/>
      <c r="P23" s="178">
        <f t="shared" si="0"/>
        <v>0</v>
      </c>
      <c r="Q23" s="179"/>
      <c r="R23" s="180"/>
      <c r="S23" s="178"/>
      <c r="T23" s="179"/>
      <c r="U23" s="180"/>
      <c r="V23" s="121"/>
      <c r="W23" s="119"/>
      <c r="X23" s="122">
        <f t="shared" si="1"/>
        <v>0</v>
      </c>
      <c r="Y23" s="116" t="s">
        <v>278</v>
      </c>
      <c r="Z23" s="6"/>
      <c r="AA23" s="6"/>
      <c r="AB23" s="6"/>
      <c r="AC23" s="9"/>
    </row>
    <row r="24" spans="1:29" ht="12.75" customHeight="1">
      <c r="A24" s="17" t="s">
        <v>412</v>
      </c>
      <c r="B24" s="111"/>
      <c r="C24" s="181" t="s">
        <v>446</v>
      </c>
      <c r="D24" s="182"/>
      <c r="E24" s="182"/>
      <c r="F24" s="182"/>
      <c r="G24" s="182"/>
      <c r="H24" s="183"/>
      <c r="I24" s="110" t="s">
        <v>282</v>
      </c>
      <c r="J24" s="178"/>
      <c r="K24" s="180"/>
      <c r="L24" s="178"/>
      <c r="M24" s="179"/>
      <c r="N24" s="180"/>
      <c r="O24" s="120"/>
      <c r="P24" s="178">
        <f t="shared" si="0"/>
        <v>0</v>
      </c>
      <c r="Q24" s="179"/>
      <c r="R24" s="180"/>
      <c r="S24" s="178"/>
      <c r="T24" s="179"/>
      <c r="U24" s="180"/>
      <c r="V24" s="121"/>
      <c r="W24" s="119"/>
      <c r="X24" s="122">
        <f t="shared" si="1"/>
        <v>0</v>
      </c>
      <c r="Y24" s="116" t="s">
        <v>278</v>
      </c>
      <c r="Z24" s="6"/>
      <c r="AA24" s="6"/>
      <c r="AB24" s="6"/>
      <c r="AC24" s="9"/>
    </row>
    <row r="25" spans="1:29" ht="12.75" customHeight="1">
      <c r="A25" s="17" t="s">
        <v>412</v>
      </c>
      <c r="B25" s="111"/>
      <c r="C25" s="181" t="s">
        <v>447</v>
      </c>
      <c r="D25" s="182"/>
      <c r="E25" s="182"/>
      <c r="F25" s="182"/>
      <c r="G25" s="182"/>
      <c r="H25" s="183"/>
      <c r="I25" s="110" t="s">
        <v>284</v>
      </c>
      <c r="J25" s="178"/>
      <c r="K25" s="180"/>
      <c r="L25" s="178"/>
      <c r="M25" s="179"/>
      <c r="N25" s="180"/>
      <c r="O25" s="120"/>
      <c r="P25" s="178">
        <f t="shared" si="0"/>
        <v>0</v>
      </c>
      <c r="Q25" s="179"/>
      <c r="R25" s="180"/>
      <c r="S25" s="178"/>
      <c r="T25" s="179"/>
      <c r="U25" s="180"/>
      <c r="V25" s="121"/>
      <c r="W25" s="119"/>
      <c r="X25" s="122">
        <f t="shared" si="1"/>
        <v>0</v>
      </c>
      <c r="Y25" s="116" t="s">
        <v>278</v>
      </c>
      <c r="Z25" s="6"/>
      <c r="AA25" s="6"/>
      <c r="AB25" s="6"/>
      <c r="AC25" s="9"/>
    </row>
    <row r="26" spans="1:29" ht="12.75" customHeight="1">
      <c r="A26" s="17" t="s">
        <v>412</v>
      </c>
      <c r="B26" s="111" t="s">
        <v>448</v>
      </c>
      <c r="C26" s="181" t="s">
        <v>449</v>
      </c>
      <c r="D26" s="182"/>
      <c r="E26" s="182"/>
      <c r="F26" s="182"/>
      <c r="G26" s="182"/>
      <c r="H26" s="183"/>
      <c r="I26" s="110" t="s">
        <v>450</v>
      </c>
      <c r="J26" s="178"/>
      <c r="K26" s="180"/>
      <c r="L26" s="178"/>
      <c r="M26" s="179"/>
      <c r="N26" s="180"/>
      <c r="O26" s="120"/>
      <c r="P26" s="178">
        <f t="shared" si="0"/>
        <v>0</v>
      </c>
      <c r="Q26" s="179"/>
      <c r="R26" s="180"/>
      <c r="S26" s="178"/>
      <c r="T26" s="179"/>
      <c r="U26" s="180"/>
      <c r="V26" s="121"/>
      <c r="W26" s="119"/>
      <c r="X26" s="122">
        <f t="shared" si="1"/>
        <v>0</v>
      </c>
      <c r="Y26" s="116" t="s">
        <v>450</v>
      </c>
      <c r="Z26" s="6"/>
      <c r="AA26" s="6"/>
      <c r="AB26" s="6"/>
      <c r="AC26" s="9"/>
    </row>
    <row r="27" spans="1:29" ht="19.5" customHeight="1">
      <c r="A27" s="17" t="s">
        <v>412</v>
      </c>
      <c r="B27" s="111"/>
      <c r="C27" s="181" t="s">
        <v>445</v>
      </c>
      <c r="D27" s="182"/>
      <c r="E27" s="182"/>
      <c r="F27" s="182"/>
      <c r="G27" s="182"/>
      <c r="H27" s="183"/>
      <c r="I27" s="110" t="s">
        <v>451</v>
      </c>
      <c r="J27" s="178"/>
      <c r="K27" s="180"/>
      <c r="L27" s="178"/>
      <c r="M27" s="179"/>
      <c r="N27" s="180"/>
      <c r="O27" s="120"/>
      <c r="P27" s="178">
        <f t="shared" si="0"/>
        <v>0</v>
      </c>
      <c r="Q27" s="179"/>
      <c r="R27" s="180"/>
      <c r="S27" s="178"/>
      <c r="T27" s="179"/>
      <c r="U27" s="180"/>
      <c r="V27" s="121"/>
      <c r="W27" s="119"/>
      <c r="X27" s="122">
        <f t="shared" si="1"/>
        <v>0</v>
      </c>
      <c r="Y27" s="116" t="s">
        <v>450</v>
      </c>
      <c r="Z27" s="6"/>
      <c r="AA27" s="6"/>
      <c r="AB27" s="6"/>
      <c r="AC27" s="9"/>
    </row>
    <row r="28" spans="1:29" ht="12.75" customHeight="1">
      <c r="A28" s="17" t="s">
        <v>412</v>
      </c>
      <c r="B28" s="111"/>
      <c r="C28" s="181" t="s">
        <v>446</v>
      </c>
      <c r="D28" s="182"/>
      <c r="E28" s="182"/>
      <c r="F28" s="182"/>
      <c r="G28" s="182"/>
      <c r="H28" s="183"/>
      <c r="I28" s="110" t="s">
        <v>452</v>
      </c>
      <c r="J28" s="178"/>
      <c r="K28" s="180"/>
      <c r="L28" s="178"/>
      <c r="M28" s="179"/>
      <c r="N28" s="180"/>
      <c r="O28" s="120"/>
      <c r="P28" s="178">
        <f t="shared" si="0"/>
        <v>0</v>
      </c>
      <c r="Q28" s="179"/>
      <c r="R28" s="180"/>
      <c r="S28" s="178"/>
      <c r="T28" s="179"/>
      <c r="U28" s="180"/>
      <c r="V28" s="121"/>
      <c r="W28" s="119"/>
      <c r="X28" s="122">
        <f t="shared" si="1"/>
        <v>0</v>
      </c>
      <c r="Y28" s="116" t="s">
        <v>450</v>
      </c>
      <c r="Z28" s="6"/>
      <c r="AA28" s="6"/>
      <c r="AB28" s="6"/>
      <c r="AC28" s="9"/>
    </row>
    <row r="29" spans="1:29" ht="12.75" customHeight="1">
      <c r="A29" s="17" t="s">
        <v>412</v>
      </c>
      <c r="B29" s="111"/>
      <c r="C29" s="181" t="s">
        <v>447</v>
      </c>
      <c r="D29" s="182"/>
      <c r="E29" s="182"/>
      <c r="F29" s="182"/>
      <c r="G29" s="182"/>
      <c r="H29" s="183"/>
      <c r="I29" s="110" t="s">
        <v>453</v>
      </c>
      <c r="J29" s="178"/>
      <c r="K29" s="180"/>
      <c r="L29" s="178"/>
      <c r="M29" s="179"/>
      <c r="N29" s="180"/>
      <c r="O29" s="120"/>
      <c r="P29" s="178">
        <f t="shared" si="0"/>
        <v>0</v>
      </c>
      <c r="Q29" s="179"/>
      <c r="R29" s="180"/>
      <c r="S29" s="178"/>
      <c r="T29" s="179"/>
      <c r="U29" s="180"/>
      <c r="V29" s="121"/>
      <c r="W29" s="119"/>
      <c r="X29" s="122">
        <f t="shared" si="1"/>
        <v>0</v>
      </c>
      <c r="Y29" s="116" t="s">
        <v>450</v>
      </c>
      <c r="Z29" s="6"/>
      <c r="AA29" s="6"/>
      <c r="AB29" s="6"/>
      <c r="AC29" s="9"/>
    </row>
    <row r="30" spans="1:29" ht="12.75" customHeight="1">
      <c r="A30" s="17" t="s">
        <v>412</v>
      </c>
      <c r="B30" s="111" t="s">
        <v>454</v>
      </c>
      <c r="C30" s="181" t="s">
        <v>455</v>
      </c>
      <c r="D30" s="182"/>
      <c r="E30" s="182"/>
      <c r="F30" s="182"/>
      <c r="G30" s="182"/>
      <c r="H30" s="183"/>
      <c r="I30" s="110" t="s">
        <v>456</v>
      </c>
      <c r="J30" s="178"/>
      <c r="K30" s="180"/>
      <c r="L30" s="178"/>
      <c r="M30" s="179"/>
      <c r="N30" s="180"/>
      <c r="O30" s="120"/>
      <c r="P30" s="178">
        <f t="shared" si="0"/>
        <v>0</v>
      </c>
      <c r="Q30" s="179"/>
      <c r="R30" s="180"/>
      <c r="S30" s="178"/>
      <c r="T30" s="179"/>
      <c r="U30" s="180"/>
      <c r="V30" s="121"/>
      <c r="W30" s="119"/>
      <c r="X30" s="122">
        <f t="shared" si="1"/>
        <v>0</v>
      </c>
      <c r="Y30" s="116" t="s">
        <v>456</v>
      </c>
      <c r="Z30" s="6"/>
      <c r="AA30" s="6"/>
      <c r="AB30" s="6"/>
      <c r="AC30" s="9"/>
    </row>
    <row r="31" spans="1:29" ht="19.5" customHeight="1">
      <c r="A31" s="17" t="s">
        <v>412</v>
      </c>
      <c r="B31" s="111" t="s">
        <v>457</v>
      </c>
      <c r="C31" s="181" t="s">
        <v>458</v>
      </c>
      <c r="D31" s="182"/>
      <c r="E31" s="182"/>
      <c r="F31" s="182"/>
      <c r="G31" s="182"/>
      <c r="H31" s="183"/>
      <c r="I31" s="110" t="s">
        <v>298</v>
      </c>
      <c r="J31" s="178"/>
      <c r="K31" s="180"/>
      <c r="L31" s="178">
        <v>53387.61</v>
      </c>
      <c r="M31" s="179"/>
      <c r="N31" s="180"/>
      <c r="O31" s="120">
        <v>18626</v>
      </c>
      <c r="P31" s="178">
        <f t="shared" si="0"/>
        <v>72013.61</v>
      </c>
      <c r="Q31" s="179"/>
      <c r="R31" s="180"/>
      <c r="S31" s="178"/>
      <c r="T31" s="179"/>
      <c r="U31" s="180"/>
      <c r="V31" s="121">
        <v>64933.61</v>
      </c>
      <c r="W31" s="119">
        <v>21616</v>
      </c>
      <c r="X31" s="122">
        <f t="shared" si="1"/>
        <v>86549.61</v>
      </c>
      <c r="Y31" s="116" t="s">
        <v>298</v>
      </c>
      <c r="Z31" s="6"/>
      <c r="AA31" s="6"/>
      <c r="AB31" s="6"/>
      <c r="AC31" s="9"/>
    </row>
    <row r="32" spans="1:29" ht="19.5" customHeight="1">
      <c r="A32" s="17" t="s">
        <v>412</v>
      </c>
      <c r="B32" s="111" t="s">
        <v>459</v>
      </c>
      <c r="C32" s="181" t="s">
        <v>460</v>
      </c>
      <c r="D32" s="182"/>
      <c r="E32" s="182"/>
      <c r="F32" s="182"/>
      <c r="G32" s="182"/>
      <c r="H32" s="183"/>
      <c r="I32" s="110" t="s">
        <v>461</v>
      </c>
      <c r="J32" s="178"/>
      <c r="K32" s="180"/>
      <c r="L32" s="178"/>
      <c r="M32" s="179"/>
      <c r="N32" s="180"/>
      <c r="O32" s="120"/>
      <c r="P32" s="178">
        <f t="shared" si="0"/>
        <v>0</v>
      </c>
      <c r="Q32" s="179"/>
      <c r="R32" s="180"/>
      <c r="S32" s="178"/>
      <c r="T32" s="179"/>
      <c r="U32" s="180"/>
      <c r="V32" s="121"/>
      <c r="W32" s="119"/>
      <c r="X32" s="122">
        <f t="shared" si="1"/>
        <v>0</v>
      </c>
      <c r="Y32" s="116" t="s">
        <v>461</v>
      </c>
      <c r="Z32" s="6"/>
      <c r="AA32" s="6"/>
      <c r="AB32" s="6"/>
      <c r="AC32" s="9"/>
    </row>
    <row r="33" spans="1:29" ht="12.75" customHeight="1">
      <c r="A33" s="17" t="s">
        <v>412</v>
      </c>
      <c r="B33" s="111" t="s">
        <v>462</v>
      </c>
      <c r="C33" s="181" t="s">
        <v>463</v>
      </c>
      <c r="D33" s="182"/>
      <c r="E33" s="182"/>
      <c r="F33" s="182"/>
      <c r="G33" s="182"/>
      <c r="H33" s="183"/>
      <c r="I33" s="110" t="s">
        <v>307</v>
      </c>
      <c r="J33" s="178"/>
      <c r="K33" s="180"/>
      <c r="L33" s="178"/>
      <c r="M33" s="179"/>
      <c r="N33" s="180"/>
      <c r="O33" s="120"/>
      <c r="P33" s="178">
        <f t="shared" si="0"/>
        <v>0</v>
      </c>
      <c r="Q33" s="179"/>
      <c r="R33" s="180"/>
      <c r="S33" s="178"/>
      <c r="T33" s="179"/>
      <c r="U33" s="180"/>
      <c r="V33" s="121"/>
      <c r="W33" s="119"/>
      <c r="X33" s="122">
        <f t="shared" si="1"/>
        <v>0</v>
      </c>
      <c r="Y33" s="116" t="s">
        <v>307</v>
      </c>
      <c r="Z33" s="6"/>
      <c r="AA33" s="6"/>
      <c r="AB33" s="6"/>
      <c r="AC33" s="9"/>
    </row>
    <row r="34" spans="1:29" ht="12.75" customHeight="1">
      <c r="A34" s="17" t="s">
        <v>412</v>
      </c>
      <c r="B34" s="111" t="s">
        <v>464</v>
      </c>
      <c r="C34" s="181" t="s">
        <v>465</v>
      </c>
      <c r="D34" s="182"/>
      <c r="E34" s="182"/>
      <c r="F34" s="182"/>
      <c r="G34" s="182"/>
      <c r="H34" s="183"/>
      <c r="I34" s="110" t="s">
        <v>466</v>
      </c>
      <c r="J34" s="178"/>
      <c r="K34" s="180"/>
      <c r="L34" s="178"/>
      <c r="M34" s="179"/>
      <c r="N34" s="180"/>
      <c r="O34" s="120"/>
      <c r="P34" s="178">
        <f t="shared" si="0"/>
        <v>0</v>
      </c>
      <c r="Q34" s="179"/>
      <c r="R34" s="180"/>
      <c r="S34" s="178"/>
      <c r="T34" s="179"/>
      <c r="U34" s="180"/>
      <c r="V34" s="121"/>
      <c r="W34" s="119"/>
      <c r="X34" s="122">
        <f t="shared" si="1"/>
        <v>0</v>
      </c>
      <c r="Y34" s="116" t="s">
        <v>466</v>
      </c>
      <c r="Z34" s="6"/>
      <c r="AA34" s="6"/>
      <c r="AB34" s="6"/>
      <c r="AC34" s="9"/>
    </row>
    <row r="35" spans="1:29" ht="19.5" customHeight="1">
      <c r="A35" s="17" t="s">
        <v>412</v>
      </c>
      <c r="B35" s="111" t="s">
        <v>467</v>
      </c>
      <c r="C35" s="181" t="s">
        <v>468</v>
      </c>
      <c r="D35" s="182"/>
      <c r="E35" s="182"/>
      <c r="F35" s="182"/>
      <c r="G35" s="182"/>
      <c r="H35" s="183"/>
      <c r="I35" s="110" t="s">
        <v>469</v>
      </c>
      <c r="J35" s="178"/>
      <c r="K35" s="180"/>
      <c r="L35" s="178"/>
      <c r="M35" s="179"/>
      <c r="N35" s="180"/>
      <c r="O35" s="120"/>
      <c r="P35" s="178">
        <f t="shared" si="0"/>
        <v>0</v>
      </c>
      <c r="Q35" s="179"/>
      <c r="R35" s="180"/>
      <c r="S35" s="178"/>
      <c r="T35" s="179"/>
      <c r="U35" s="180"/>
      <c r="V35" s="121"/>
      <c r="W35" s="119"/>
      <c r="X35" s="122">
        <f t="shared" si="1"/>
        <v>0</v>
      </c>
      <c r="Y35" s="116" t="s">
        <v>469</v>
      </c>
      <c r="Z35" s="6"/>
      <c r="AA35" s="6"/>
      <c r="AB35" s="6"/>
      <c r="AC35" s="9"/>
    </row>
    <row r="36" spans="1:29" ht="12.75" customHeight="1">
      <c r="A36" s="17" t="s">
        <v>412</v>
      </c>
      <c r="B36" s="111" t="s">
        <v>470</v>
      </c>
      <c r="C36" s="181" t="s">
        <v>471</v>
      </c>
      <c r="D36" s="182"/>
      <c r="E36" s="182"/>
      <c r="F36" s="182"/>
      <c r="G36" s="182"/>
      <c r="H36" s="183"/>
      <c r="I36" s="110" t="s">
        <v>309</v>
      </c>
      <c r="J36" s="178"/>
      <c r="K36" s="180"/>
      <c r="L36" s="178"/>
      <c r="M36" s="179"/>
      <c r="N36" s="180"/>
      <c r="O36" s="120"/>
      <c r="P36" s="178">
        <f t="shared" si="0"/>
        <v>0</v>
      </c>
      <c r="Q36" s="179"/>
      <c r="R36" s="180"/>
      <c r="S36" s="178"/>
      <c r="T36" s="179"/>
      <c r="U36" s="180"/>
      <c r="V36" s="121"/>
      <c r="W36" s="119"/>
      <c r="X36" s="122">
        <f t="shared" si="1"/>
        <v>0</v>
      </c>
      <c r="Y36" s="116" t="s">
        <v>309</v>
      </c>
      <c r="Z36" s="6"/>
      <c r="AA36" s="6"/>
      <c r="AB36" s="6"/>
      <c r="AC36" s="9"/>
    </row>
    <row r="37" spans="1:29" ht="19.5" customHeight="1">
      <c r="A37" s="17" t="s">
        <v>412</v>
      </c>
      <c r="B37" s="111" t="s">
        <v>472</v>
      </c>
      <c r="C37" s="181" t="s">
        <v>473</v>
      </c>
      <c r="D37" s="182"/>
      <c r="E37" s="182"/>
      <c r="F37" s="182"/>
      <c r="G37" s="182"/>
      <c r="H37" s="183"/>
      <c r="I37" s="110" t="s">
        <v>474</v>
      </c>
      <c r="J37" s="178"/>
      <c r="K37" s="180"/>
      <c r="L37" s="178"/>
      <c r="M37" s="179"/>
      <c r="N37" s="180"/>
      <c r="O37" s="120"/>
      <c r="P37" s="178">
        <f t="shared" si="0"/>
        <v>0</v>
      </c>
      <c r="Q37" s="179"/>
      <c r="R37" s="180"/>
      <c r="S37" s="178"/>
      <c r="T37" s="179"/>
      <c r="U37" s="180"/>
      <c r="V37" s="121"/>
      <c r="W37" s="119"/>
      <c r="X37" s="122">
        <f t="shared" si="1"/>
        <v>0</v>
      </c>
      <c r="Y37" s="116" t="s">
        <v>474</v>
      </c>
      <c r="Z37" s="6"/>
      <c r="AA37" s="6"/>
      <c r="AB37" s="6"/>
      <c r="AC37" s="9"/>
    </row>
    <row r="38" spans="1:29" ht="19.5" customHeight="1">
      <c r="A38" s="17" t="s">
        <v>412</v>
      </c>
      <c r="B38" s="111" t="s">
        <v>475</v>
      </c>
      <c r="C38" s="181" t="s">
        <v>476</v>
      </c>
      <c r="D38" s="182"/>
      <c r="E38" s="182"/>
      <c r="F38" s="182"/>
      <c r="G38" s="182"/>
      <c r="H38" s="183"/>
      <c r="I38" s="110" t="s">
        <v>477</v>
      </c>
      <c r="J38" s="178"/>
      <c r="K38" s="180"/>
      <c r="L38" s="178"/>
      <c r="M38" s="179"/>
      <c r="N38" s="180"/>
      <c r="O38" s="120"/>
      <c r="P38" s="178">
        <f t="shared" si="0"/>
        <v>0</v>
      </c>
      <c r="Q38" s="179"/>
      <c r="R38" s="180"/>
      <c r="S38" s="178"/>
      <c r="T38" s="179"/>
      <c r="U38" s="180"/>
      <c r="V38" s="121"/>
      <c r="W38" s="119"/>
      <c r="X38" s="122">
        <f t="shared" si="1"/>
        <v>0</v>
      </c>
      <c r="Y38" s="116" t="s">
        <v>477</v>
      </c>
      <c r="Z38" s="6"/>
      <c r="AA38" s="6"/>
      <c r="AB38" s="6"/>
      <c r="AC38" s="9"/>
    </row>
    <row r="39" spans="1:29" ht="12.75" customHeight="1">
      <c r="A39" s="17" t="s">
        <v>412</v>
      </c>
      <c r="B39" s="111" t="s">
        <v>478</v>
      </c>
      <c r="C39" s="181" t="s">
        <v>479</v>
      </c>
      <c r="D39" s="182"/>
      <c r="E39" s="182"/>
      <c r="F39" s="182"/>
      <c r="G39" s="182"/>
      <c r="H39" s="183"/>
      <c r="I39" s="110" t="s">
        <v>311</v>
      </c>
      <c r="J39" s="178"/>
      <c r="K39" s="180"/>
      <c r="L39" s="178"/>
      <c r="M39" s="179"/>
      <c r="N39" s="180"/>
      <c r="O39" s="120"/>
      <c r="P39" s="178">
        <f t="shared" si="0"/>
        <v>0</v>
      </c>
      <c r="Q39" s="179"/>
      <c r="R39" s="180"/>
      <c r="S39" s="178"/>
      <c r="T39" s="179"/>
      <c r="U39" s="180"/>
      <c r="V39" s="121"/>
      <c r="W39" s="119"/>
      <c r="X39" s="122">
        <f t="shared" si="1"/>
        <v>0</v>
      </c>
      <c r="Y39" s="116" t="s">
        <v>311</v>
      </c>
      <c r="Z39" s="6"/>
      <c r="AA39" s="6"/>
      <c r="AB39" s="6"/>
      <c r="AC39" s="9"/>
    </row>
    <row r="40" spans="1:29" ht="12.75" customHeight="1" thickBot="1">
      <c r="A40" s="17" t="s">
        <v>412</v>
      </c>
      <c r="B40" s="111" t="s">
        <v>480</v>
      </c>
      <c r="C40" s="181" t="s">
        <v>481</v>
      </c>
      <c r="D40" s="182"/>
      <c r="E40" s="182"/>
      <c r="F40" s="182"/>
      <c r="G40" s="182"/>
      <c r="H40" s="183"/>
      <c r="I40" s="110" t="s">
        <v>482</v>
      </c>
      <c r="J40" s="178"/>
      <c r="K40" s="180"/>
      <c r="L40" s="178"/>
      <c r="M40" s="179"/>
      <c r="N40" s="180"/>
      <c r="O40" s="120"/>
      <c r="P40" s="178">
        <f t="shared" si="0"/>
        <v>0</v>
      </c>
      <c r="Q40" s="179"/>
      <c r="R40" s="180"/>
      <c r="S40" s="178"/>
      <c r="T40" s="179"/>
      <c r="U40" s="180"/>
      <c r="V40" s="121"/>
      <c r="W40" s="119"/>
      <c r="X40" s="122">
        <f t="shared" si="1"/>
        <v>0</v>
      </c>
      <c r="Y40" s="116" t="s">
        <v>482</v>
      </c>
      <c r="Z40" s="6"/>
      <c r="AA40" s="6"/>
      <c r="AB40" s="6"/>
      <c r="AC40" s="9"/>
    </row>
    <row r="41" spans="2:24" ht="6" customHeight="1">
      <c r="B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</row>
    <row r="42" spans="2:29" ht="12.75" hidden="1">
      <c r="B42" s="9"/>
      <c r="C42" s="9"/>
      <c r="D42" s="9"/>
      <c r="E42" s="9"/>
      <c r="F42" s="9"/>
      <c r="G42" s="9"/>
      <c r="H42" s="9"/>
      <c r="I42" s="37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AA42" s="6"/>
      <c r="AB42" s="6"/>
      <c r="AC42" s="9"/>
    </row>
    <row r="43" s="11" customFormat="1" ht="11.25">
      <c r="A43" s="11" t="s">
        <v>138</v>
      </c>
    </row>
    <row r="44" s="11" customFormat="1" ht="11.25"/>
    <row r="45" spans="2:23" ht="12.75">
      <c r="B45" s="30" t="s">
        <v>1</v>
      </c>
      <c r="D45" s="32"/>
      <c r="E45" s="15"/>
      <c r="F45" s="191" t="s">
        <v>409</v>
      </c>
      <c r="G45" s="191"/>
      <c r="H45" s="191"/>
      <c r="I45" s="191"/>
      <c r="J45" s="21"/>
      <c r="K45" s="21"/>
      <c r="L45" s="21"/>
      <c r="M45" s="15" t="s">
        <v>2</v>
      </c>
      <c r="N45" s="21"/>
      <c r="O45" s="189"/>
      <c r="P45" s="189"/>
      <c r="Q45" s="189"/>
      <c r="R45" s="189"/>
      <c r="S45" s="123"/>
      <c r="T45" s="191" t="s">
        <v>410</v>
      </c>
      <c r="U45" s="191"/>
      <c r="V45" s="191"/>
      <c r="W45" s="191"/>
    </row>
    <row r="46" spans="4:83" s="2" customFormat="1" ht="11.25">
      <c r="D46" s="31" t="s">
        <v>8</v>
      </c>
      <c r="E46" s="33"/>
      <c r="F46" s="186" t="s">
        <v>9</v>
      </c>
      <c r="G46" s="186"/>
      <c r="H46" s="186"/>
      <c r="I46" s="186"/>
      <c r="J46" s="21"/>
      <c r="K46" s="21"/>
      <c r="L46" s="21"/>
      <c r="M46" s="21"/>
      <c r="N46" s="20"/>
      <c r="O46" s="186" t="s">
        <v>8</v>
      </c>
      <c r="P46" s="186"/>
      <c r="Q46" s="186"/>
      <c r="R46" s="186"/>
      <c r="S46" s="20"/>
      <c r="T46" s="186" t="s">
        <v>9</v>
      </c>
      <c r="U46" s="186"/>
      <c r="V46" s="186"/>
      <c r="W46" s="186"/>
      <c r="X46" s="4"/>
      <c r="Y46" s="4"/>
      <c r="Z46" s="4"/>
      <c r="AA46" s="4"/>
      <c r="AB46" s="4"/>
      <c r="AC46" s="4"/>
      <c r="AD46" s="4"/>
      <c r="AE46" s="4"/>
      <c r="AF46" s="4"/>
      <c r="AG46" s="4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</row>
    <row r="47" spans="6:83" s="2" customFormat="1" ht="11.25"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</row>
    <row r="48" spans="2:83" s="2" customFormat="1" ht="11.25">
      <c r="B48" s="3"/>
      <c r="C48" s="14"/>
      <c r="D48" s="15"/>
      <c r="E48" s="15"/>
      <c r="F48" s="123"/>
      <c r="G48" s="123"/>
      <c r="H48" s="123"/>
      <c r="I48" s="123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4"/>
      <c r="Y48" s="4"/>
      <c r="Z48" s="4"/>
      <c r="AA48" s="4"/>
      <c r="AB48" s="4"/>
      <c r="AC48" s="4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</row>
    <row r="49" spans="2:83" s="2" customFormat="1" ht="11.25">
      <c r="B49" s="14"/>
      <c r="C49" s="14"/>
      <c r="D49" s="5"/>
      <c r="E49" s="5"/>
      <c r="F49" s="34" t="s">
        <v>41</v>
      </c>
      <c r="G49" s="34"/>
      <c r="H49" s="34"/>
      <c r="I49" s="34"/>
      <c r="J49" s="20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24"/>
      <c r="Y49" s="5"/>
      <c r="Z49" s="5"/>
      <c r="AA49" s="5"/>
      <c r="AB49" s="5"/>
      <c r="AC49" s="5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</row>
    <row r="50" spans="11:90" s="2" customFormat="1" ht="11.25">
      <c r="K50" s="186" t="s">
        <v>182</v>
      </c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20"/>
      <c r="Y50" s="14"/>
      <c r="Z50" s="14"/>
      <c r="AA50" s="14"/>
      <c r="AB50" s="14"/>
      <c r="AC50" s="14"/>
      <c r="AD50" s="14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</row>
    <row r="51" spans="6:90" s="2" customFormat="1" ht="11.25">
      <c r="F51" s="2" t="s">
        <v>1</v>
      </c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</row>
    <row r="52" spans="6:90" s="2" customFormat="1" ht="11.25">
      <c r="F52" s="2" t="s">
        <v>42</v>
      </c>
      <c r="I52" s="189"/>
      <c r="J52" s="189"/>
      <c r="K52" s="189"/>
      <c r="L52" s="189"/>
      <c r="M52" s="189"/>
      <c r="N52" s="123"/>
      <c r="O52" s="191"/>
      <c r="P52" s="191"/>
      <c r="Q52" s="191"/>
      <c r="R52" s="21"/>
      <c r="S52" s="189"/>
      <c r="T52" s="189"/>
      <c r="U52" s="189"/>
      <c r="V52" s="189"/>
      <c r="W52" s="189"/>
      <c r="X52" s="123"/>
      <c r="Y52" s="14"/>
      <c r="Z52" s="14"/>
      <c r="AA52" s="14"/>
      <c r="AB52" s="14"/>
      <c r="AC52" s="14"/>
      <c r="AD52" s="14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</row>
    <row r="53" spans="9:90" s="2" customFormat="1" ht="11.25">
      <c r="I53" s="186" t="s">
        <v>40</v>
      </c>
      <c r="J53" s="186"/>
      <c r="K53" s="186"/>
      <c r="L53" s="186"/>
      <c r="M53" s="186"/>
      <c r="N53" s="20"/>
      <c r="O53" s="186" t="s">
        <v>8</v>
      </c>
      <c r="P53" s="186"/>
      <c r="Q53" s="186"/>
      <c r="R53" s="20"/>
      <c r="S53" s="186" t="s">
        <v>9</v>
      </c>
      <c r="T53" s="186"/>
      <c r="U53" s="186"/>
      <c r="V53" s="186"/>
      <c r="W53" s="186"/>
      <c r="X53" s="20"/>
      <c r="Y53" s="14"/>
      <c r="Z53" s="14"/>
      <c r="AA53" s="14"/>
      <c r="AB53" s="14"/>
      <c r="AC53" s="14"/>
      <c r="AD53" s="14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</row>
    <row r="54" spans="19:90" s="2" customFormat="1" ht="11.25"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</row>
    <row r="55" spans="2:29" s="11" customFormat="1" ht="11.25">
      <c r="B55" s="11" t="s">
        <v>39</v>
      </c>
      <c r="D55" s="165"/>
      <c r="E55" s="165"/>
      <c r="F55" s="165"/>
      <c r="G55" s="165"/>
      <c r="H55" s="35"/>
      <c r="I55" s="187"/>
      <c r="J55" s="187"/>
      <c r="K55" s="187"/>
      <c r="L55" s="125"/>
      <c r="M55" s="165"/>
      <c r="N55" s="165"/>
      <c r="O55" s="165"/>
      <c r="P55" s="165"/>
      <c r="Q55" s="165"/>
      <c r="R55" s="165"/>
      <c r="S55" s="35"/>
      <c r="T55" s="187"/>
      <c r="U55" s="187"/>
      <c r="V55" s="187"/>
      <c r="W55" s="187"/>
      <c r="X55" s="12"/>
      <c r="Y55" s="12"/>
      <c r="Z55" s="12"/>
      <c r="AA55" s="12"/>
      <c r="AB55" s="12"/>
      <c r="AC55" s="12"/>
    </row>
    <row r="56" spans="4:23" ht="12.75">
      <c r="D56" s="186" t="s">
        <v>40</v>
      </c>
      <c r="E56" s="186"/>
      <c r="F56" s="186"/>
      <c r="G56" s="186"/>
      <c r="H56" s="20"/>
      <c r="I56" s="186" t="s">
        <v>8</v>
      </c>
      <c r="J56" s="186"/>
      <c r="K56" s="186"/>
      <c r="L56" s="20"/>
      <c r="M56" s="186" t="s">
        <v>9</v>
      </c>
      <c r="N56" s="186"/>
      <c r="O56" s="186"/>
      <c r="P56" s="186"/>
      <c r="Q56" s="186"/>
      <c r="R56" s="186"/>
      <c r="S56" s="126"/>
      <c r="T56" s="190" t="s">
        <v>183</v>
      </c>
      <c r="U56" s="190"/>
      <c r="V56" s="190"/>
      <c r="W56" s="190"/>
    </row>
    <row r="57" s="11" customFormat="1" ht="11.25"/>
    <row r="58" s="11" customFormat="1" ht="11.25">
      <c r="B58" s="11" t="s">
        <v>43</v>
      </c>
    </row>
  </sheetData>
  <sheetProtection/>
  <mergeCells count="202">
    <mergeCell ref="B3:X3"/>
    <mergeCell ref="B5:B6"/>
    <mergeCell ref="I5:I6"/>
    <mergeCell ref="S6:U6"/>
    <mergeCell ref="C5:H6"/>
    <mergeCell ref="S5:X5"/>
    <mergeCell ref="L6:N6"/>
    <mergeCell ref="J6:K6"/>
    <mergeCell ref="J5:R5"/>
    <mergeCell ref="P6:R6"/>
    <mergeCell ref="T45:W45"/>
    <mergeCell ref="O53:Q53"/>
    <mergeCell ref="S53:W53"/>
    <mergeCell ref="D55:G55"/>
    <mergeCell ref="O45:R45"/>
    <mergeCell ref="O52:Q52"/>
    <mergeCell ref="F45:I45"/>
    <mergeCell ref="F46:I46"/>
    <mergeCell ref="D56:G56"/>
    <mergeCell ref="O46:R46"/>
    <mergeCell ref="T46:W46"/>
    <mergeCell ref="K49:W49"/>
    <mergeCell ref="K50:W50"/>
    <mergeCell ref="I52:M52"/>
    <mergeCell ref="S52:W52"/>
    <mergeCell ref="T55:W55"/>
    <mergeCell ref="T56:W56"/>
    <mergeCell ref="M55:R55"/>
    <mergeCell ref="M56:R56"/>
    <mergeCell ref="I55:K55"/>
    <mergeCell ref="I56:K56"/>
    <mergeCell ref="I53:M53"/>
    <mergeCell ref="S7:U7"/>
    <mergeCell ref="C8:H8"/>
    <mergeCell ref="J8:K8"/>
    <mergeCell ref="L8:N8"/>
    <mergeCell ref="P8:R8"/>
    <mergeCell ref="S8:U8"/>
    <mergeCell ref="C7:H7"/>
    <mergeCell ref="J7:K7"/>
    <mergeCell ref="L7:N7"/>
    <mergeCell ref="P7:R7"/>
    <mergeCell ref="L9:N9"/>
    <mergeCell ref="P9:R9"/>
    <mergeCell ref="S9:U9"/>
    <mergeCell ref="C10:H10"/>
    <mergeCell ref="J10:K10"/>
    <mergeCell ref="L10:N10"/>
    <mergeCell ref="P10:R10"/>
    <mergeCell ref="S10:U10"/>
    <mergeCell ref="C9:H9"/>
    <mergeCell ref="J9:K9"/>
    <mergeCell ref="S11:U11"/>
    <mergeCell ref="C12:H12"/>
    <mergeCell ref="J12:K12"/>
    <mergeCell ref="L12:N12"/>
    <mergeCell ref="P12:R12"/>
    <mergeCell ref="S12:U12"/>
    <mergeCell ref="C11:H11"/>
    <mergeCell ref="J11:K11"/>
    <mergeCell ref="L11:N11"/>
    <mergeCell ref="P11:R11"/>
    <mergeCell ref="S13:U13"/>
    <mergeCell ref="C14:H14"/>
    <mergeCell ref="J14:K14"/>
    <mergeCell ref="L14:N14"/>
    <mergeCell ref="P14:R14"/>
    <mergeCell ref="S14:U14"/>
    <mergeCell ref="C13:H13"/>
    <mergeCell ref="J13:K13"/>
    <mergeCell ref="L13:N13"/>
    <mergeCell ref="P13:R13"/>
    <mergeCell ref="S15:U15"/>
    <mergeCell ref="C16:H16"/>
    <mergeCell ref="J16:K16"/>
    <mergeCell ref="L16:N16"/>
    <mergeCell ref="P16:R16"/>
    <mergeCell ref="S16:U16"/>
    <mergeCell ref="C15:H15"/>
    <mergeCell ref="J15:K15"/>
    <mergeCell ref="L15:N15"/>
    <mergeCell ref="P15:R15"/>
    <mergeCell ref="S17:U17"/>
    <mergeCell ref="C18:H18"/>
    <mergeCell ref="J18:K18"/>
    <mergeCell ref="L18:N18"/>
    <mergeCell ref="P18:R18"/>
    <mergeCell ref="S18:U18"/>
    <mergeCell ref="C17:H17"/>
    <mergeCell ref="J17:K17"/>
    <mergeCell ref="L17:N17"/>
    <mergeCell ref="P17:R17"/>
    <mergeCell ref="S19:U19"/>
    <mergeCell ref="C20:H20"/>
    <mergeCell ref="J20:K20"/>
    <mergeCell ref="L20:N20"/>
    <mergeCell ref="P20:R20"/>
    <mergeCell ref="S20:U20"/>
    <mergeCell ref="C19:H19"/>
    <mergeCell ref="J19:K19"/>
    <mergeCell ref="L19:N19"/>
    <mergeCell ref="P19:R19"/>
    <mergeCell ref="S21:U21"/>
    <mergeCell ref="C22:H22"/>
    <mergeCell ref="J22:K22"/>
    <mergeCell ref="L22:N22"/>
    <mergeCell ref="P22:R22"/>
    <mergeCell ref="S22:U22"/>
    <mergeCell ref="C21:H21"/>
    <mergeCell ref="J21:K21"/>
    <mergeCell ref="L21:N21"/>
    <mergeCell ref="P21:R21"/>
    <mergeCell ref="S23:U23"/>
    <mergeCell ref="C24:H24"/>
    <mergeCell ref="J24:K24"/>
    <mergeCell ref="L24:N24"/>
    <mergeCell ref="P24:R24"/>
    <mergeCell ref="S24:U24"/>
    <mergeCell ref="C23:H23"/>
    <mergeCell ref="J23:K23"/>
    <mergeCell ref="L23:N23"/>
    <mergeCell ref="P23:R23"/>
    <mergeCell ref="S25:U25"/>
    <mergeCell ref="C26:H26"/>
    <mergeCell ref="J26:K26"/>
    <mergeCell ref="L26:N26"/>
    <mergeCell ref="P26:R26"/>
    <mergeCell ref="S26:U26"/>
    <mergeCell ref="C25:H25"/>
    <mergeCell ref="J25:K25"/>
    <mergeCell ref="L25:N25"/>
    <mergeCell ref="P25:R25"/>
    <mergeCell ref="S27:U27"/>
    <mergeCell ref="C28:H28"/>
    <mergeCell ref="J28:K28"/>
    <mergeCell ref="L28:N28"/>
    <mergeCell ref="P28:R28"/>
    <mergeCell ref="S28:U28"/>
    <mergeCell ref="C27:H27"/>
    <mergeCell ref="J27:K27"/>
    <mergeCell ref="L27:N27"/>
    <mergeCell ref="P27:R27"/>
    <mergeCell ref="S29:U29"/>
    <mergeCell ref="C30:H30"/>
    <mergeCell ref="J30:K30"/>
    <mergeCell ref="L30:N30"/>
    <mergeCell ref="P30:R30"/>
    <mergeCell ref="S30:U30"/>
    <mergeCell ref="C29:H29"/>
    <mergeCell ref="J29:K29"/>
    <mergeCell ref="L29:N29"/>
    <mergeCell ref="P29:R29"/>
    <mergeCell ref="S31:U31"/>
    <mergeCell ref="C32:H32"/>
    <mergeCell ref="J32:K32"/>
    <mergeCell ref="L32:N32"/>
    <mergeCell ref="P32:R32"/>
    <mergeCell ref="S32:U32"/>
    <mergeCell ref="C31:H31"/>
    <mergeCell ref="J31:K31"/>
    <mergeCell ref="L31:N31"/>
    <mergeCell ref="P31:R31"/>
    <mergeCell ref="S33:U33"/>
    <mergeCell ref="C34:H34"/>
    <mergeCell ref="J34:K34"/>
    <mergeCell ref="L34:N34"/>
    <mergeCell ref="P34:R34"/>
    <mergeCell ref="S34:U34"/>
    <mergeCell ref="C33:H33"/>
    <mergeCell ref="J33:K33"/>
    <mergeCell ref="L33:N33"/>
    <mergeCell ref="P33:R33"/>
    <mergeCell ref="S35:U35"/>
    <mergeCell ref="C36:H36"/>
    <mergeCell ref="J36:K36"/>
    <mergeCell ref="L36:N36"/>
    <mergeCell ref="P36:R36"/>
    <mergeCell ref="S36:U36"/>
    <mergeCell ref="C35:H35"/>
    <mergeCell ref="J35:K35"/>
    <mergeCell ref="L35:N35"/>
    <mergeCell ref="P35:R35"/>
    <mergeCell ref="S37:U37"/>
    <mergeCell ref="C38:H38"/>
    <mergeCell ref="J38:K38"/>
    <mergeCell ref="L38:N38"/>
    <mergeCell ref="P38:R38"/>
    <mergeCell ref="S38:U38"/>
    <mergeCell ref="C37:H37"/>
    <mergeCell ref="J37:K37"/>
    <mergeCell ref="L37:N37"/>
    <mergeCell ref="P37:R37"/>
    <mergeCell ref="S39:U39"/>
    <mergeCell ref="C40:H40"/>
    <mergeCell ref="J40:K40"/>
    <mergeCell ref="L40:N40"/>
    <mergeCell ref="P40:R40"/>
    <mergeCell ref="S40:U40"/>
    <mergeCell ref="C39:H39"/>
    <mergeCell ref="J39:K39"/>
    <mergeCell ref="L39:N39"/>
    <mergeCell ref="P39:R39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M46"/>
  <sheetViews>
    <sheetView showGridLines="0" showRowColHeaders="0" zoomScalePageLayoutView="0" workbookViewId="0" topLeftCell="B1">
      <selection activeCell="M6" sqref="M6"/>
    </sheetView>
  </sheetViews>
  <sheetFormatPr defaultColWidth="9.00390625" defaultRowHeight="12.75"/>
  <cols>
    <col min="1" max="1" width="90.375" style="0" hidden="1" customWidth="1"/>
    <col min="2" max="2" width="19.625" style="0" customWidth="1"/>
    <col min="3" max="3" width="8.625" style="0" customWidth="1"/>
    <col min="4" max="4" width="7.25390625" style="0" customWidth="1"/>
    <col min="5" max="5" width="8.625" style="0" customWidth="1"/>
    <col min="6" max="6" width="24.75390625" style="0" customWidth="1"/>
    <col min="7" max="7" width="24.00390625" style="0" customWidth="1"/>
    <col min="8" max="8" width="5.75390625" style="0" customWidth="1"/>
    <col min="9" max="9" width="77.75390625" style="0" customWidth="1"/>
    <col min="10" max="10" width="21.625" style="0" hidden="1" customWidth="1"/>
    <col min="11" max="11" width="4.75390625" style="0" customWidth="1"/>
    <col min="13" max="13" width="52.625" style="0" customWidth="1"/>
  </cols>
  <sheetData>
    <row r="1" ht="12.75">
      <c r="A1" t="s">
        <v>55</v>
      </c>
    </row>
    <row r="2" spans="1:9" ht="13.5" thickBot="1">
      <c r="A2" t="s">
        <v>82</v>
      </c>
      <c r="C2" s="209" t="s">
        <v>154</v>
      </c>
      <c r="D2" s="210"/>
      <c r="E2" s="210"/>
      <c r="F2" s="210"/>
      <c r="G2" s="210"/>
      <c r="H2" s="210"/>
      <c r="I2" s="211"/>
    </row>
    <row r="3" spans="1:10" ht="13.5" thickBot="1">
      <c r="A3" t="s">
        <v>56</v>
      </c>
      <c r="C3" s="212" t="s">
        <v>84</v>
      </c>
      <c r="D3" s="213"/>
      <c r="E3" s="214"/>
      <c r="F3" s="76" t="s">
        <v>155</v>
      </c>
      <c r="G3" s="76" t="s">
        <v>86</v>
      </c>
      <c r="H3" s="212" t="s">
        <v>156</v>
      </c>
      <c r="I3" s="214"/>
      <c r="J3" t="b">
        <v>0</v>
      </c>
    </row>
    <row r="4" spans="1:10" ht="12.75">
      <c r="A4" t="s">
        <v>57</v>
      </c>
      <c r="C4" s="215" t="s">
        <v>157</v>
      </c>
      <c r="D4" s="215"/>
      <c r="E4" s="215"/>
      <c r="F4" s="79" t="s">
        <v>45</v>
      </c>
      <c r="G4" s="88">
        <v>5</v>
      </c>
      <c r="H4" s="216" t="s">
        <v>173</v>
      </c>
      <c r="I4" s="216"/>
      <c r="J4" s="98" t="str">
        <f>МФДатаПо</f>
        <v>01.01.2018</v>
      </c>
    </row>
    <row r="5" spans="1:9" ht="29.25" customHeight="1">
      <c r="A5" t="s">
        <v>58</v>
      </c>
      <c r="C5" s="204" t="s">
        <v>158</v>
      </c>
      <c r="D5" s="204"/>
      <c r="E5" s="204"/>
      <c r="F5" s="77" t="s">
        <v>46</v>
      </c>
      <c r="G5" s="80" t="str">
        <f>ДатаОтч</f>
        <v>01.01.2018</v>
      </c>
      <c r="H5" s="205" t="s">
        <v>166</v>
      </c>
      <c r="I5" s="205"/>
    </row>
    <row r="6" spans="1:9" ht="138" customHeight="1">
      <c r="A6" t="s">
        <v>59</v>
      </c>
      <c r="C6" s="206" t="s">
        <v>180</v>
      </c>
      <c r="D6" s="204"/>
      <c r="E6" s="204"/>
      <c r="F6" s="77" t="s">
        <v>47</v>
      </c>
      <c r="G6" s="81"/>
      <c r="H6" s="205" t="s">
        <v>181</v>
      </c>
      <c r="I6" s="207"/>
    </row>
    <row r="7" spans="1:9" ht="12.75">
      <c r="A7" t="s">
        <v>60</v>
      </c>
      <c r="C7" s="204" t="s">
        <v>159</v>
      </c>
      <c r="D7" s="204"/>
      <c r="E7" s="204"/>
      <c r="F7" s="77" t="s">
        <v>48</v>
      </c>
      <c r="G7" s="82" t="str">
        <f>Руководитель</f>
        <v>Гончарова Р.М.</v>
      </c>
      <c r="H7" s="208"/>
      <c r="I7" s="208"/>
    </row>
    <row r="8" spans="1:9" ht="48.75" customHeight="1">
      <c r="A8" t="s">
        <v>61</v>
      </c>
      <c r="C8" s="204" t="s">
        <v>160</v>
      </c>
      <c r="D8" s="204"/>
      <c r="E8" s="204"/>
      <c r="F8" s="77" t="s">
        <v>49</v>
      </c>
      <c r="G8" s="82">
        <f>Справка!R45</f>
        <v>0</v>
      </c>
      <c r="H8" s="208"/>
      <c r="I8" s="208"/>
    </row>
    <row r="9" spans="1:9" ht="33" customHeight="1">
      <c r="A9" t="s">
        <v>62</v>
      </c>
      <c r="C9" s="204" t="s">
        <v>41</v>
      </c>
      <c r="D9" s="204"/>
      <c r="E9" s="204"/>
      <c r="F9" s="77" t="s">
        <v>50</v>
      </c>
      <c r="G9" s="82">
        <f>Справка!P49</f>
        <v>0</v>
      </c>
      <c r="H9" s="208"/>
      <c r="I9" s="208"/>
    </row>
    <row r="10" spans="1:9" ht="34.5" customHeight="1">
      <c r="A10" t="s">
        <v>63</v>
      </c>
      <c r="C10" s="204" t="s">
        <v>161</v>
      </c>
      <c r="D10" s="204"/>
      <c r="E10" s="204"/>
      <c r="F10" s="77" t="s">
        <v>51</v>
      </c>
      <c r="G10" s="82">
        <f>Справка!U52</f>
        <v>0</v>
      </c>
      <c r="H10" s="208"/>
      <c r="I10" s="208"/>
    </row>
    <row r="11" spans="1:9" ht="12.75">
      <c r="A11" t="s">
        <v>64</v>
      </c>
      <c r="C11" s="204" t="s">
        <v>162</v>
      </c>
      <c r="D11" s="204"/>
      <c r="E11" s="204"/>
      <c r="F11" s="77" t="s">
        <v>52</v>
      </c>
      <c r="G11" s="82">
        <f>Справка!M52</f>
        <v>0</v>
      </c>
      <c r="H11" s="208"/>
      <c r="I11" s="208"/>
    </row>
    <row r="12" spans="1:9" ht="12.75">
      <c r="A12" t="s">
        <v>80</v>
      </c>
      <c r="C12" s="204" t="s">
        <v>163</v>
      </c>
      <c r="D12" s="204"/>
      <c r="E12" s="204"/>
      <c r="F12" s="77" t="s">
        <v>53</v>
      </c>
      <c r="G12" s="82">
        <f>Справка!H55</f>
        <v>0</v>
      </c>
      <c r="H12" s="208"/>
      <c r="I12" s="208"/>
    </row>
    <row r="13" spans="1:9" ht="12.75">
      <c r="A13" t="s">
        <v>65</v>
      </c>
      <c r="C13" s="204" t="s">
        <v>164</v>
      </c>
      <c r="D13" s="204"/>
      <c r="E13" s="204"/>
      <c r="F13" s="77" t="s">
        <v>52</v>
      </c>
      <c r="G13" s="82">
        <f>Справка!D55</f>
        <v>0</v>
      </c>
      <c r="H13" s="208"/>
      <c r="I13" s="208"/>
    </row>
    <row r="14" spans="1:13" ht="12.75">
      <c r="A14" t="s">
        <v>175</v>
      </c>
      <c r="C14" s="204" t="s">
        <v>165</v>
      </c>
      <c r="D14" s="204"/>
      <c r="E14" s="204"/>
      <c r="F14" s="77" t="s">
        <v>54</v>
      </c>
      <c r="G14" s="81"/>
      <c r="H14" s="208"/>
      <c r="I14" s="208"/>
      <c r="J14" s="1"/>
      <c r="K14" s="1"/>
      <c r="L14" s="1"/>
      <c r="M14" s="1"/>
    </row>
    <row r="15" spans="1:13" ht="13.5" thickBot="1">
      <c r="A15" t="s">
        <v>66</v>
      </c>
      <c r="I15" s="220"/>
      <c r="J15" s="220"/>
      <c r="K15" s="220"/>
      <c r="L15" s="220"/>
      <c r="M15" s="220"/>
    </row>
    <row r="16" spans="1:13" ht="12.75">
      <c r="A16" t="s">
        <v>61</v>
      </c>
      <c r="C16" s="217" t="s">
        <v>103</v>
      </c>
      <c r="D16" s="218"/>
      <c r="E16" s="218"/>
      <c r="F16" s="218"/>
      <c r="G16" s="218"/>
      <c r="H16" s="219"/>
      <c r="I16" s="41"/>
      <c r="J16" s="1"/>
      <c r="K16" s="1"/>
      <c r="L16" s="1"/>
      <c r="M16" s="1"/>
    </row>
    <row r="17" spans="1:13" ht="15">
      <c r="A17" t="s">
        <v>62</v>
      </c>
      <c r="C17" s="83" t="s">
        <v>167</v>
      </c>
      <c r="D17" s="89"/>
      <c r="E17" s="96" t="s">
        <v>44</v>
      </c>
      <c r="F17" s="93"/>
      <c r="G17" s="94"/>
      <c r="H17" s="90"/>
      <c r="I17" s="42"/>
      <c r="J17" s="42"/>
      <c r="K17" s="42"/>
      <c r="L17" s="42"/>
      <c r="M17" s="42"/>
    </row>
    <row r="18" spans="1:13" ht="17.25" customHeight="1">
      <c r="A18" t="s">
        <v>67</v>
      </c>
      <c r="C18" s="84"/>
      <c r="D18" s="89"/>
      <c r="E18" s="89"/>
      <c r="F18" s="89"/>
      <c r="G18" s="89"/>
      <c r="H18" s="90"/>
      <c r="I18" s="42"/>
      <c r="J18" s="42"/>
      <c r="K18" s="42"/>
      <c r="L18" s="42"/>
      <c r="M18" s="44"/>
    </row>
    <row r="19" spans="1:13" ht="14.25">
      <c r="A19" t="s">
        <v>64</v>
      </c>
      <c r="C19" s="84"/>
      <c r="D19" s="89"/>
      <c r="E19" s="89"/>
      <c r="F19" s="89"/>
      <c r="G19" s="89"/>
      <c r="H19" s="90"/>
      <c r="I19" s="43"/>
      <c r="J19" s="43"/>
      <c r="K19" s="43"/>
      <c r="L19" s="43"/>
      <c r="M19" s="44"/>
    </row>
    <row r="20" spans="1:13" ht="13.5" customHeight="1">
      <c r="A20" t="s">
        <v>65</v>
      </c>
      <c r="C20" s="84" t="s">
        <v>168</v>
      </c>
      <c r="D20" s="89"/>
      <c r="E20" s="89"/>
      <c r="F20" s="89"/>
      <c r="G20" s="97" t="s">
        <v>172</v>
      </c>
      <c r="H20" s="90"/>
      <c r="I20" s="43"/>
      <c r="J20" s="43"/>
      <c r="K20" s="43"/>
      <c r="L20" s="43"/>
      <c r="M20" s="44"/>
    </row>
    <row r="21" spans="1:13" ht="5.25" customHeight="1">
      <c r="A21" t="s">
        <v>176</v>
      </c>
      <c r="C21" s="85"/>
      <c r="D21" s="89"/>
      <c r="E21" s="89"/>
      <c r="F21" s="89"/>
      <c r="G21" s="89"/>
      <c r="H21" s="90"/>
      <c r="I21" s="43"/>
      <c r="J21" s="43"/>
      <c r="K21" s="43"/>
      <c r="L21" s="43"/>
      <c r="M21" s="78"/>
    </row>
    <row r="22" spans="1:13" ht="14.25">
      <c r="A22" t="s">
        <v>66</v>
      </c>
      <c r="C22" s="84" t="s">
        <v>169</v>
      </c>
      <c r="D22" s="89"/>
      <c r="E22" s="89"/>
      <c r="F22" s="89"/>
      <c r="G22" s="97" t="s">
        <v>172</v>
      </c>
      <c r="H22" s="90"/>
      <c r="I22" s="43"/>
      <c r="J22" s="43"/>
      <c r="K22" s="43"/>
      <c r="L22" s="43"/>
      <c r="M22" s="78"/>
    </row>
    <row r="23" spans="1:8" ht="5.25" customHeight="1">
      <c r="A23" t="s">
        <v>61</v>
      </c>
      <c r="C23" s="85"/>
      <c r="D23" s="89"/>
      <c r="E23" s="89"/>
      <c r="F23" s="89"/>
      <c r="G23" s="89"/>
      <c r="H23" s="90"/>
    </row>
    <row r="24" spans="1:8" ht="12.75">
      <c r="A24" t="s">
        <v>62</v>
      </c>
      <c r="C24" s="84" t="s">
        <v>170</v>
      </c>
      <c r="D24" s="89"/>
      <c r="E24" s="99">
        <f>IF(check_arch,CONCATENATE(МФИСТ,"_",TEXT(arch_date,"ДДММГГ"),"_","330","_",IF(МФПРД=5,"Y",IF(МФПРД=4,"Q","Ошибка")),"_","G","_",AcrhVerFile,".ZIP"),"")</f>
      </c>
      <c r="F24" s="95"/>
      <c r="G24" s="94"/>
      <c r="H24" s="90"/>
    </row>
    <row r="25" spans="1:8" ht="5.25" customHeight="1">
      <c r="A25" t="s">
        <v>68</v>
      </c>
      <c r="C25" s="86"/>
      <c r="D25" s="89"/>
      <c r="E25" s="89"/>
      <c r="F25" s="89"/>
      <c r="G25" s="89"/>
      <c r="H25" s="90"/>
    </row>
    <row r="26" spans="1:8" ht="12.75">
      <c r="A26" t="s">
        <v>64</v>
      </c>
      <c r="C26" s="84" t="s">
        <v>171</v>
      </c>
      <c r="D26" s="89"/>
      <c r="E26" s="99" t="str">
        <f>CONCATENATE(330,IF(МФПРД=5,"Y",IF(МФПРД=4,"Q","Ошибка")),TextVerFile,".TXT")</f>
        <v>330Y01.TXT</v>
      </c>
      <c r="F26" s="93"/>
      <c r="G26" s="94"/>
      <c r="H26" s="90"/>
    </row>
    <row r="27" spans="1:8" ht="12.75">
      <c r="A27" t="s">
        <v>81</v>
      </c>
      <c r="C27" s="86"/>
      <c r="D27" s="89"/>
      <c r="E27" s="89"/>
      <c r="F27" s="89"/>
      <c r="G27" s="89"/>
      <c r="H27" s="90"/>
    </row>
    <row r="28" spans="1:8" ht="13.5" thickBot="1">
      <c r="A28" t="s">
        <v>65</v>
      </c>
      <c r="C28" s="87"/>
      <c r="D28" s="91"/>
      <c r="E28" s="91"/>
      <c r="F28" s="91"/>
      <c r="G28" s="91"/>
      <c r="H28" s="92"/>
    </row>
    <row r="29" ht="12.75">
      <c r="A29" t="s">
        <v>174</v>
      </c>
    </row>
    <row r="30" ht="12.75">
      <c r="A30" t="s">
        <v>66</v>
      </c>
    </row>
    <row r="31" ht="12.75">
      <c r="A31" t="s">
        <v>61</v>
      </c>
    </row>
    <row r="32" ht="12.75">
      <c r="A32" t="s">
        <v>69</v>
      </c>
    </row>
    <row r="33" ht="12.75">
      <c r="A33" t="s">
        <v>56</v>
      </c>
    </row>
    <row r="34" ht="12.75">
      <c r="A34" t="s">
        <v>70</v>
      </c>
    </row>
    <row r="35" ht="12.75">
      <c r="A35" t="s">
        <v>71</v>
      </c>
    </row>
    <row r="36" ht="12.75">
      <c r="A36" t="s">
        <v>72</v>
      </c>
    </row>
    <row r="37" ht="12.75">
      <c r="A37" t="s">
        <v>73</v>
      </c>
    </row>
    <row r="38" ht="12.75">
      <c r="A38" t="s">
        <v>74</v>
      </c>
    </row>
    <row r="39" ht="12.75">
      <c r="A39" t="s">
        <v>75</v>
      </c>
    </row>
    <row r="40" ht="12.75">
      <c r="A40" t="s">
        <v>76</v>
      </c>
    </row>
    <row r="41" ht="12.75">
      <c r="A41" t="s">
        <v>77</v>
      </c>
    </row>
    <row r="42" ht="12.75">
      <c r="A42" t="s">
        <v>61</v>
      </c>
    </row>
    <row r="43" ht="12.75">
      <c r="A43" t="s">
        <v>78</v>
      </c>
    </row>
    <row r="44" ht="12.75">
      <c r="A44" t="s">
        <v>83</v>
      </c>
    </row>
    <row r="45" ht="12.75">
      <c r="A45" t="s">
        <v>61</v>
      </c>
    </row>
    <row r="46" ht="12.75">
      <c r="A46" t="s">
        <v>79</v>
      </c>
    </row>
  </sheetData>
  <sheetProtection/>
  <mergeCells count="27">
    <mergeCell ref="C16:H16"/>
    <mergeCell ref="C14:E14"/>
    <mergeCell ref="C13:E13"/>
    <mergeCell ref="I15:M15"/>
    <mergeCell ref="H13:I13"/>
    <mergeCell ref="H9:I9"/>
    <mergeCell ref="H11:I11"/>
    <mergeCell ref="H12:I12"/>
    <mergeCell ref="H14:I14"/>
    <mergeCell ref="C11:E11"/>
    <mergeCell ref="C12:E12"/>
    <mergeCell ref="C2:I2"/>
    <mergeCell ref="C3:E3"/>
    <mergeCell ref="H3:I3"/>
    <mergeCell ref="C4:E4"/>
    <mergeCell ref="H4:I4"/>
    <mergeCell ref="C10:E10"/>
    <mergeCell ref="H10:I10"/>
    <mergeCell ref="C9:E9"/>
    <mergeCell ref="C8:E8"/>
    <mergeCell ref="C5:E5"/>
    <mergeCell ref="H5:I5"/>
    <mergeCell ref="C6:E6"/>
    <mergeCell ref="C7:E7"/>
    <mergeCell ref="H6:I6"/>
    <mergeCell ref="H7:I7"/>
    <mergeCell ref="H8:I8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1:L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0.125" style="0" bestFit="1" customWidth="1"/>
    <col min="10" max="10" width="25.25390625" style="0" hidden="1" customWidth="1"/>
    <col min="11" max="11" width="26.875" style="0" hidden="1" customWidth="1"/>
    <col min="12" max="12" width="22.25390625" style="0" customWidth="1"/>
  </cols>
  <sheetData>
    <row r="1" spans="2:4" ht="12.75">
      <c r="B1" s="221" t="s">
        <v>103</v>
      </c>
      <c r="C1" s="221"/>
      <c r="D1" s="221"/>
    </row>
    <row r="2" spans="2:7" ht="12.75">
      <c r="B2" s="45" t="s">
        <v>84</v>
      </c>
      <c r="C2" s="45" t="s">
        <v>85</v>
      </c>
      <c r="D2" s="46" t="s">
        <v>86</v>
      </c>
      <c r="F2" t="s">
        <v>104</v>
      </c>
      <c r="G2" s="49">
        <f ca="1">TODAY()</f>
        <v>43144</v>
      </c>
    </row>
    <row r="3" spans="2:12" ht="12.75">
      <c r="B3" s="54" t="s">
        <v>87</v>
      </c>
      <c r="C3" s="47"/>
      <c r="D3" s="52" t="s">
        <v>44</v>
      </c>
      <c r="F3" t="s">
        <v>105</v>
      </c>
      <c r="G3" s="50">
        <f>YEAR(G2)</f>
        <v>2018</v>
      </c>
      <c r="J3" s="222" t="s">
        <v>177</v>
      </c>
      <c r="K3" s="222"/>
      <c r="L3" s="56"/>
    </row>
    <row r="4" spans="2:11" ht="12.75">
      <c r="B4" s="54" t="s">
        <v>88</v>
      </c>
      <c r="C4" s="47"/>
      <c r="D4" s="52" t="s">
        <v>109</v>
      </c>
      <c r="F4" t="s">
        <v>106</v>
      </c>
      <c r="G4" s="50" t="str">
        <f>IF(LEN(MONTH(G2))&lt;2,CONCATENATE(0,MONTH(G2)),MONTH(G2))</f>
        <v>02</v>
      </c>
      <c r="J4" s="114" t="s">
        <v>120</v>
      </c>
      <c r="K4" s="114">
        <f>T(ОКПО1)</f>
      </c>
    </row>
    <row r="5" spans="2:11" ht="12.75">
      <c r="B5" s="54" t="s">
        <v>89</v>
      </c>
      <c r="C5" s="47" t="s">
        <v>90</v>
      </c>
      <c r="D5" s="53" t="str">
        <f>D4&amp;"_"&amp;D6&amp;"_"&amp;D7&amp;"_"&amp;D8&amp;D9&amp;"_"&amp;G3&amp;G4&amp;G5&amp;"_"&amp;D10</f>
        <v>NO_BOUCHR1___3116005028_20180213_32389316329</v>
      </c>
      <c r="F5" t="s">
        <v>107</v>
      </c>
      <c r="G5" s="50">
        <f>IF(LEN(DAY(G2))&lt;2,CONCATENATE(0,DAY(G2)),DAY(G2))</f>
        <v>13</v>
      </c>
      <c r="J5" s="114" t="s">
        <v>151</v>
      </c>
      <c r="K5" s="114" t="str">
        <f>T(ОКТМО)</f>
        <v>14648151051</v>
      </c>
    </row>
    <row r="6" spans="2:11" ht="25.5">
      <c r="B6" s="54" t="s">
        <v>91</v>
      </c>
      <c r="C6" s="47"/>
      <c r="D6" s="52"/>
      <c r="J6" s="114" t="s">
        <v>121</v>
      </c>
      <c r="K6" s="114">
        <f>T(ОКПО2)</f>
      </c>
    </row>
    <row r="7" spans="2:11" ht="38.25">
      <c r="B7" s="54" t="s">
        <v>92</v>
      </c>
      <c r="C7" s="47"/>
      <c r="D7" s="52"/>
      <c r="J7" s="114" t="s">
        <v>122</v>
      </c>
      <c r="K7" s="114">
        <f>T(ГБК)</f>
      </c>
    </row>
    <row r="8" spans="2:11" ht="12.75">
      <c r="B8" s="55" t="s">
        <v>110</v>
      </c>
      <c r="C8" s="47" t="s">
        <v>124</v>
      </c>
      <c r="D8" s="52" t="s">
        <v>188</v>
      </c>
      <c r="J8" s="114" t="s">
        <v>123</v>
      </c>
      <c r="K8" s="114" t="str">
        <f>T(HAGENT1)</f>
        <v>МОУ Васильевская основная общеобразовательная школа</v>
      </c>
    </row>
    <row r="9" spans="2:11" ht="12.75">
      <c r="B9" s="55" t="s">
        <v>111</v>
      </c>
      <c r="C9" s="47" t="s">
        <v>111</v>
      </c>
      <c r="D9" s="52"/>
      <c r="J9" s="114" t="s">
        <v>125</v>
      </c>
      <c r="K9" s="114">
        <f>T(HAGENT2)</f>
      </c>
    </row>
    <row r="10" spans="2:11" ht="12.75">
      <c r="B10" s="54" t="s">
        <v>93</v>
      </c>
      <c r="C10" s="48"/>
      <c r="D10" s="53">
        <f ca="1">ROUND(RAND()*100000000000,0)</f>
        <v>32389316329</v>
      </c>
      <c r="J10" s="114" t="s">
        <v>126</v>
      </c>
      <c r="K10" s="114">
        <f>T(Баланс!B10)</f>
      </c>
    </row>
    <row r="11" spans="2:11" ht="12.75">
      <c r="B11" s="54" t="s">
        <v>94</v>
      </c>
      <c r="C11" s="47" t="s">
        <v>95</v>
      </c>
      <c r="D11" s="53" t="s">
        <v>108</v>
      </c>
      <c r="J11" s="114" t="s">
        <v>119</v>
      </c>
      <c r="K11" s="115">
        <f>Баланс!M12</f>
        <v>383</v>
      </c>
    </row>
    <row r="12" spans="2:11" ht="12.75">
      <c r="B12" s="54" t="s">
        <v>96</v>
      </c>
      <c r="C12" s="47" t="s">
        <v>97</v>
      </c>
      <c r="D12" s="52" t="s">
        <v>179</v>
      </c>
      <c r="J12" s="114"/>
      <c r="K12" s="114"/>
    </row>
    <row r="13" spans="2:11" ht="12.75">
      <c r="B13" s="54" t="s">
        <v>98</v>
      </c>
      <c r="C13" s="47" t="s">
        <v>99</v>
      </c>
      <c r="D13" s="52" t="s">
        <v>18</v>
      </c>
      <c r="J13" s="114"/>
      <c r="K13" s="114"/>
    </row>
    <row r="14" spans="2:11" ht="12.75">
      <c r="B14" s="54" t="s">
        <v>100</v>
      </c>
      <c r="C14" s="47" t="s">
        <v>101</v>
      </c>
      <c r="D14" s="53" t="str">
        <f>G5&amp;"."&amp;G4&amp;"."&amp;G3</f>
        <v>13.02.2018</v>
      </c>
      <c r="J14" s="114"/>
      <c r="K14" s="114"/>
    </row>
    <row r="15" spans="2:11" ht="25.5">
      <c r="B15" s="54" t="s">
        <v>102</v>
      </c>
      <c r="C15" s="47"/>
      <c r="D15" s="52" t="s">
        <v>112</v>
      </c>
      <c r="J15" s="114"/>
      <c r="K15" s="114"/>
    </row>
    <row r="16" spans="2:4" ht="12.75">
      <c r="B16" s="54" t="s">
        <v>114</v>
      </c>
      <c r="C16" s="47" t="s">
        <v>115</v>
      </c>
      <c r="D16" s="52" t="s">
        <v>483</v>
      </c>
    </row>
    <row r="17" spans="2:5" ht="12.75">
      <c r="B17" s="54" t="s">
        <v>116</v>
      </c>
      <c r="C17" s="47" t="s">
        <v>117</v>
      </c>
      <c r="D17" s="52" t="s">
        <v>112</v>
      </c>
      <c r="E17" s="56" t="s">
        <v>118</v>
      </c>
    </row>
    <row r="18" spans="2:5" ht="15" customHeight="1">
      <c r="B18" s="54" t="s">
        <v>139</v>
      </c>
      <c r="C18" s="47" t="s">
        <v>133</v>
      </c>
      <c r="D18" s="52" t="s">
        <v>140</v>
      </c>
      <c r="E18" s="56" t="s">
        <v>141</v>
      </c>
    </row>
    <row r="19" spans="2:5" ht="12.75">
      <c r="B19" s="54" t="s">
        <v>127</v>
      </c>
      <c r="C19" s="47"/>
      <c r="D19" s="52" t="s">
        <v>484</v>
      </c>
      <c r="E19" s="56"/>
    </row>
    <row r="20" spans="2:5" ht="12.75">
      <c r="B20" s="54" t="s">
        <v>128</v>
      </c>
      <c r="C20" s="47"/>
      <c r="D20" s="52" t="s">
        <v>485</v>
      </c>
      <c r="E20" s="56"/>
    </row>
    <row r="21" spans="2:5" ht="12.75">
      <c r="B21" s="54" t="s">
        <v>129</v>
      </c>
      <c r="C21" s="47"/>
      <c r="D21" s="52" t="s">
        <v>486</v>
      </c>
      <c r="E21" s="56"/>
    </row>
    <row r="22" spans="2:5" ht="12.75">
      <c r="B22" s="54" t="s">
        <v>134</v>
      </c>
      <c r="C22" s="47"/>
      <c r="D22" s="52"/>
      <c r="E22" s="56"/>
    </row>
    <row r="23" spans="2:5" ht="12.75">
      <c r="B23" s="54" t="s">
        <v>135</v>
      </c>
      <c r="C23" s="47"/>
      <c r="D23" s="52"/>
      <c r="E23" s="56"/>
    </row>
    <row r="24" spans="2:5" ht="25.5">
      <c r="B24" s="54" t="s">
        <v>130</v>
      </c>
      <c r="C24" s="47"/>
      <c r="D24" s="52" t="s">
        <v>487</v>
      </c>
      <c r="E24" s="56"/>
    </row>
    <row r="25" spans="2:5" ht="12.75">
      <c r="B25" s="54" t="s">
        <v>131</v>
      </c>
      <c r="C25" s="47"/>
      <c r="D25" s="52" t="s">
        <v>488</v>
      </c>
      <c r="E25" s="56"/>
    </row>
    <row r="26" spans="2:5" ht="25.5">
      <c r="B26" s="54" t="s">
        <v>132</v>
      </c>
      <c r="C26" s="47"/>
      <c r="D26" s="52" t="s">
        <v>489</v>
      </c>
      <c r="E26" s="56"/>
    </row>
    <row r="27" spans="2:5" ht="25.5">
      <c r="B27" s="54" t="s">
        <v>142</v>
      </c>
      <c r="C27" s="47"/>
      <c r="D27" s="52"/>
      <c r="E27" s="56"/>
    </row>
    <row r="28" spans="2:5" ht="12.75">
      <c r="B28" s="54" t="s">
        <v>143</v>
      </c>
      <c r="C28" s="47"/>
      <c r="D28" s="52"/>
      <c r="E28" s="56"/>
    </row>
    <row r="29" spans="2:5" ht="25.5">
      <c r="B29" s="54" t="s">
        <v>144</v>
      </c>
      <c r="C29" s="47"/>
      <c r="D29" s="52"/>
      <c r="E29" s="56"/>
    </row>
    <row r="30" spans="2:5" ht="25.5">
      <c r="B30" s="54" t="s">
        <v>145</v>
      </c>
      <c r="C30" s="47"/>
      <c r="D30" s="52"/>
      <c r="E30" s="56"/>
    </row>
    <row r="31" spans="2:5" ht="12.75">
      <c r="B31" s="54" t="s">
        <v>146</v>
      </c>
      <c r="C31" s="47"/>
      <c r="D31" s="52"/>
      <c r="E31" s="56"/>
    </row>
    <row r="32" spans="2:5" ht="38.25">
      <c r="B32" s="54" t="s">
        <v>148</v>
      </c>
      <c r="C32" s="47" t="s">
        <v>147</v>
      </c>
      <c r="D32" s="52"/>
      <c r="E32" s="56"/>
    </row>
    <row r="33" spans="2:5" ht="12.75">
      <c r="B33" s="54" t="s">
        <v>136</v>
      </c>
      <c r="C33" s="47" t="s">
        <v>137</v>
      </c>
      <c r="D33" s="52" t="s">
        <v>185</v>
      </c>
      <c r="E33" s="56"/>
    </row>
    <row r="35" ht="13.5" thickBot="1">
      <c r="B35" s="51" t="s">
        <v>113</v>
      </c>
    </row>
    <row r="36" spans="2:4" ht="17.25" customHeight="1" thickBot="1">
      <c r="B36" s="57" t="str">
        <f>D3&amp;D5&amp;".XML"</f>
        <v>C:\NO_BOUCHR1___3116005028_20180213_32389316329.XML</v>
      </c>
      <c r="C36" s="58"/>
      <c r="D36" s="59"/>
    </row>
  </sheetData>
  <sheetProtection/>
  <mergeCells count="2">
    <mergeCell ref="B1:D1"/>
    <mergeCell ref="J3:K3"/>
  </mergeCells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22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11&lt;/s&gt;&lt;l&gt;2&lt;/l&gt;&lt;u&gt;AccountPeriods&lt;/u&gt;&lt;a&gt;pos_begin&lt;/a&gt;&lt;b&gt;begin&lt;/b&gt;&lt;m&gt;normal&lt;/m&gt;&lt;r&gt;1&lt;/r&gt;&lt;x&gt;&lt;/x&gt;&lt;y&gt;&lt;/y&gt;&lt;z&gt;DDATE_FROM&lt;/z&gt;&lt;/i&gt;&lt;i&gt;&lt;n&gt;DDATE_TO&lt;/n&gt;&lt;t&gt;4&lt;/t&gt;&lt;q&gt;%C4%E0%F2%E0+%EA%EE%ED%F6%E0+%EE%F2%F7%E5%F2%ED%EE%E3%EE+%EF%E5%F0%E8%EE%E4%E0&lt;/q&gt;&lt;s&gt;12&lt;/s&gt;&lt;l&gt;2&lt;/l&gt;&lt;u&gt;AccountPeriods&lt;/u&gt;&lt;a&gt;pos_end&lt;/a&gt;&lt;b&gt;end&lt;/b&gt;&lt;m&gt;normal&lt;/m&gt;&lt;r&gt;1&lt;/r&gt;&lt;x&gt;&lt;/x&gt;&lt;y&gt;&lt;/y&gt;&lt;z&gt;DDATE_TO&lt;/z&gt;&lt;/i&gt;&lt;i&gt;&lt;n&gt;NANL_LEVEL&lt;/n&gt;&lt;t&gt;1&lt;/t&gt;&lt;q&gt;%D3%F0%EE%E2%E5%ED%FC+%E0%ED%E0%EB%E8%F2%E8%EA%E8+%E4%EB%FF+%E7%E0%E1%E0%EB%E0%ED%F1%EE%E2%FB%F5+%F1%F7%E5%F2%EE%E2&lt;/q&gt;&lt;s&gt;14&lt;/s&gt;&lt;l&gt;0&lt;/l&gt;&lt;u&gt;&lt;/u&gt;&lt;a&gt;&lt;/a&gt;&lt;b&gt;&lt;/b&gt;&lt;m&gt;&lt;/m&gt;&lt;r&gt;0&lt;/r&gt;&lt;x&gt;&lt;/x&gt;&lt;y&gt;&lt;/y&gt;&lt;z&gt;NANL_LEVEL&lt;/z&gt;&lt;/i&gt;&lt;i&gt;&lt;n&gt;NBALUNIT_CONS&lt;/n&gt;&lt;t&gt;3&lt;/t&gt;&lt;q&gt;%CA%EE%ED%F1%EE%EB%E8%E4%E0%F6%E8%FF+%EF%EE+%CF%C1%C5+(%E4%EB%FF+%E0%EA%F2%E8%E2%ED%EE-%EF%E0%F1%F1%E8%E2%ED%FB%F5+%F1%F7%E5%F2%EE%E2)&lt;/q&gt;&lt;s&gt;3&lt;/s&gt;&lt;l&gt;0&lt;/l&gt;&lt;u&gt;&lt;/u&gt;&lt;a&gt;&lt;/a&gt;&lt;b&gt;&lt;/b&gt;&lt;m&gt;&lt;/m&gt;&lt;r&gt;1&lt;/r&gt;&lt;x&gt;&lt;/x&gt;&lt;y&gt;&lt;/y&gt;&lt;z&gt;NBALUNIT_CONS&lt;/z&gt;&lt;DEFAULT&gt;0&lt;/DEFAULT&gt;&lt;/i&gt;&lt;i&gt;&lt;n&gt;NBL_SEND&lt;/n&gt;&lt;t&gt;3&lt;/t&gt;&lt;q&gt;%CF%E5%F0%E5%ED%E5%F1%F2%E8+%E4%E0%ED%ED%FB%E5+%E2+%EF%E5%F0%E2%E8%F7%ED%FB%E5+%EE%F2%F7%E5%F2%FB&lt;/q&gt;&lt;s&gt;19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25&lt;/s&gt;&lt;l&gt;10&lt;/l&gt;&lt;u&gt;&lt;/u&gt;&lt;a&gt;&lt;/a&gt;&lt;b&gt;&lt;/b&gt;&lt;m&gt;&lt;/m&gt;&lt;r&gt;0&lt;/r&gt;&lt;x&gt;&lt;/x&gt;&lt;y&gt;&lt;/y&gt;&lt;z&gt;NBL_SUBREPORT&lt;/z&gt;&lt;/i&gt;&lt;i&gt;&lt;n&gt;NCHILD&lt;/n&gt;&lt;t&gt;3&lt;/t&gt;&lt;q&gt;%C2%EA%EB%FE%F7%E0%FF+%EF%EE%E4%F7%E8%ED%E5%ED%ED%FB%E5&lt;/q&gt;&lt;s&gt;8&lt;/s&gt;&lt;l&gt;0&lt;/l&gt;&lt;u&gt;&lt;/u&gt;&lt;a&gt;&lt;/a&gt;&lt;b&gt;&lt;/b&gt;&lt;m&gt;&lt;/m&gt;&lt;r&gt;1&lt;/r&gt;&lt;x&gt;&lt;/x&gt;&lt;y&gt;&lt;/y&gt;&lt;z&gt;NCHILD&lt;/z&gt;&lt;DEFAULT&gt;0&lt;/DEFAULT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IS_COMPACT&lt;/n&gt;&lt;t&gt;3&lt;/t&gt;&lt;q&gt;%CA%EE%EC%EF%E0%EA%F2%ED%E0%FF+%F4%EE%F0%EC%E0+%F1%EF%F0%E0%E2%EA%E8&lt;/q&gt;&lt;s&gt;13&lt;/s&gt;&lt;l&gt;0&lt;/l&gt;&lt;u&gt;&lt;/u&gt;&lt;a&gt;&lt;/a&gt;&lt;b&gt;&lt;/b&gt;&lt;m&gt;&lt;/m&gt;&lt;r&gt;1&lt;/r&gt;&lt;x&gt;&lt;/x&gt;&lt;y&gt;&lt;/y&gt;&lt;z&gt;NIS_COMPACT&lt;/z&gt;&lt;DEFAULT&gt;1&lt;/DEFAULT&gt;&lt;/i&gt;&lt;i&gt;&lt;n&gt;NJUR_PERS_CONS&lt;/n&gt;&lt;t&gt;3&lt;/t&gt;&lt;q&gt;%CA%EE%ED%F1%EE%EB%E8%E4%E0%F6%E8%FF+%EF%EE+%EF%F0%E8%ED%E0%E4%EB%E5%E6%ED%EE%F1%F2%E8+(%E4%EB%FF+%E0%EA%F2%E8%E2%ED%EE-%EF%E0%F1%F1%E8%E2%ED%FB%F5+%F1%F7%E5%F2%EE%E2)&lt;/q&gt;&lt;s&gt;9&lt;/s&gt;&lt;l&gt;0&lt;/l&gt;&lt;u&gt;&lt;/u&gt;&lt;a&gt;&lt;/a&gt;&lt;b&gt;&lt;/b&gt;&lt;m&gt;&lt;/m&gt;&lt;r&gt;1&lt;/r&gt;&lt;x&gt;&lt;/x&gt;&lt;y&gt;&lt;/y&gt;&lt;z&gt;NJUR_PERS_CONS&lt;/z&gt;&lt;DEFAULT&gt;0&lt;/DEFAULT&gt;&lt;/i&gt;&lt;i&gt;&lt;n&gt;SACC_MASK_21006&lt;/n&gt;&lt;t&gt;0&lt;/t&gt;&lt;q&gt;%CC%E0%F1%EA%E0+%E0%ED%E0%EB%E8%F2%E8%EA%E8+%F0%E0%F1%F7%E5%F2%E0+%E0%EC%EE%F0%F2%E8%E7%E0%F6%E8%E8+%CE%D6%C8,+%EE%F2%F0%E0%E6%E5%ED%ED%EE%E3%EE+%F7%E5%F0%E5%E7+21006+(%F0%E5%EA%EE%EC%E5%ED%E4%F3%E5%EC%E0%FF+%EC%E0%F1%EA%E0+*21006*)&lt;/q&gt;&lt;s&gt;15&lt;/s&gt;&lt;l&gt;0&lt;/l&gt;&lt;u&gt;&lt;/u&gt;&lt;a&gt;&lt;/a&gt;&lt;b&gt;&lt;/b&gt;&lt;m&gt;&lt;/m&gt;&lt;r&gt;0&lt;/r&gt;&lt;x&gt;&lt;/x&gt;&lt;y&gt;&lt;/y&gt;&lt;z&gt;SACC_MASK_21006&lt;/z&gt;&lt;/i&gt;&lt;i&gt;&lt;n&gt;SBALUNIT&lt;/n&gt;&lt;t&gt;0&lt;/t&gt;&lt;q&gt;%CF%C1%C5&lt;/q&gt;&lt;s&gt;2&lt;/s&gt;&lt;l&gt;2&lt;/l&gt;&lt;u&gt;BalanceUnits&lt;/u&gt;&lt;a&gt;pos_mnemo&lt;/a&gt;&lt;b&gt;mnemo&lt;/b&gt;&lt;m&gt;normal&lt;/m&gt;&lt;r&gt;0&lt;/r&gt;&lt;x&gt;&lt;/x&gt;&lt;y&gt;&lt;/y&gt;&lt;z&gt;SBALUNIT&lt;/z&gt;&lt;/i&gt;&lt;i&gt;&lt;n&gt;SBL_AGENT&lt;/n&gt;&lt;t&gt;0&lt;/t&gt;&lt;q&gt;%CA%EE%ED%F2%F0%E0%E3%E5%ED%F2+%EE%F2%F7%E5%F2%E0&lt;/q&gt;&lt;s&gt;23&lt;/s&gt;&lt;l&gt;2&lt;/l&gt;&lt;u&gt;AGNLIST&lt;/u&gt;&lt;a&gt;pos_agnmnemo&lt;/a&gt;&lt;b&gt;agnmnemo&lt;/b&gt;&lt;m&gt;agents&lt;/m&gt;&lt;r&gt;0&lt;/r&gt;&lt;x&gt;&lt;/x&gt;&lt;y&gt;&lt;/y&gt;&lt;z&gt;SBL_AGENT&lt;/z&gt;&lt;/i&gt;&lt;i&gt;&lt;n&gt;SBL_CATALOG&lt;/n&gt;&lt;t&gt;0&lt;/t&gt;&lt;q&gt;%CA%E0%F2%E0%EB%EE%E3+%EE%F2%F7%E5%F2%E0&lt;/q&gt;&lt;s&gt;24&lt;/s&gt;&lt;l&gt;0&lt;/l&gt;&lt;u&gt;&lt;/u&gt;&lt;a&gt;&lt;/a&gt;&lt;b&gt;&lt;/b&gt;&lt;m&gt;&lt;/m&gt;&lt;r&gt;0&lt;/r&gt;&lt;x&gt;&lt;/x&gt;&lt;y&gt;&lt;/y&gt;&lt;z&gt;SBL_CATALOG&lt;/z&gt;&lt;/i&gt;&lt;i&gt;&lt;n&gt;SBL_FORM&lt;/n&gt;&lt;t&gt;0&lt;/t&gt;&lt;q&gt;%D4%EE%F0%EC%E0+%EE%F2%F7%E5%F2%E0&lt;/q&gt;&lt;s&gt;20&lt;/s&gt;&lt;l&gt;0&lt;/l&gt;&lt;u&gt;&lt;/u&gt;&lt;a&gt;&lt;/a&gt;&lt;b&gt;&lt;/b&gt;&lt;m&gt;&lt;/m&gt;&lt;r&gt;0&lt;/r&gt;&lt;x&gt;&lt;/x&gt;&lt;y&gt;&lt;/y&gt;&lt;z&gt;SBL_FORM&lt;/z&gt;&lt;/i&gt;&lt;i&gt;&lt;n&gt;SBL_FORM_SP&lt;/n&gt;&lt;t&gt;0&lt;/t&gt;&lt;q&gt;%D4%EE%F0%EC%E0+%EE%F2%F7%E5%F2%E0+(%F1%EF%F0%E0%E2%EA%E0)&lt;/q&gt;&lt;s&gt;21&lt;/s&gt;&lt;l&gt;0&lt;/l&gt;&lt;u&gt;&lt;/u&gt;&lt;a&gt;&lt;/a&gt;&lt;b&gt;&lt;/b&gt;&lt;m&gt;&lt;/m&gt;&lt;r&gt;0&lt;/r&gt;&lt;x&gt;&lt;/x&gt;&lt;y&gt;&lt;/y&gt;&lt;z&gt;SBL_FORM_SP&lt;/z&gt;&lt;/i&gt;&lt;i&gt;&lt;n&gt;SBUDG_SYMB&lt;/n&gt;&lt;t&gt;0&lt;/t&gt;&lt;q&gt;%C4%E5%FF%F2%E5%EB%FC%ED%EE%F1%F2%FC+%F1+%F6%E5%EB%E5%E2%FB%EC%E8+%F1%F0%E5%E4%F1%F2%E2%E0%EC%E8&lt;/q&gt;&lt;s&gt;4&lt;/s&gt;&lt;l&gt;0&lt;/l&gt;&lt;u&gt;&lt;/u&gt;&lt;a&gt;&lt;/a&gt;&lt;b&gt;&lt;/b&gt;&lt;m&gt;&lt;/m&gt;&lt;r&gt;0&lt;/r&gt;&lt;x&gt;&lt;/x&gt;&lt;y&gt;&lt;/y&gt;&lt;z&gt;SBUDG_SYMB&lt;/z&gt;&lt;DEFAULT&gt;5;6&lt;/DEFAULT&gt;&lt;/i&gt;&lt;i&gt;&lt;n&gt;SIDEN_FIN_TO&lt;/n&gt;&lt;t&gt;0&lt;/t&gt;&lt;q&gt;%C8%E4%E5%ED%F2%E8%F4%E8%EA%E0%F2%EE%F0+%EA%EE%ED%E5%F7%ED%EE%E3%EE+%EF%EE%EB%F3%F7%E0%F2%E5%EB%FF&lt;/q&gt;&lt;s&gt;18&lt;/s&gt;&lt;l&gt;0&lt;/l&gt;&lt;u&gt;&lt;/u&gt;&lt;a&gt;&lt;/a&gt;&lt;b&gt;&lt;/b&gt;&lt;m&gt;&lt;/m&gt;&lt;r&gt;0&lt;/r&gt;&lt;x&gt;&lt;/x&gt;&lt;y&gt;&lt;/y&gt;&lt;z&gt;SIDEN_FIN_TO&lt;/z&gt;&lt;/i&gt;&lt;i&gt;&lt;n&gt;SIDEN_TO&lt;/n&gt;&lt;t&gt;0&lt;/t&gt;&lt;q&gt;%C8%E4%E5%ED%F2%E8%F4%E8%EA%E0%F2%EE%F0+%EF%EE%EB%F3%F7%E0%F2%E5%EB%FF&lt;/q&gt;&lt;s&gt;17&lt;/s&gt;&lt;l&gt;0&lt;/l&gt;&lt;u&gt;&lt;/u&gt;&lt;a&gt;&lt;/a&gt;&lt;b&gt;&lt;/b&gt;&lt;m&gt;&lt;/m&gt;&lt;r&gt;0&lt;/r&gt;&lt;x&gt;&lt;/x&gt;&lt;y&gt;&lt;/y&gt;&lt;z&gt;SIDEN_TO&lt;/z&gt;&lt;/i&gt;&lt;i&gt;&lt;n&gt;SJUR_PERS&lt;/n&gt;&lt;t&gt;0&lt;/t&gt;&lt;q&gt;%D3%F7%F0%E5%E6%E4%E5%ED%E8%E5&lt;/q&gt;&lt;s&gt;7&lt;/s&gt;&lt;l&gt;2&lt;/l&gt;&lt;u&gt;JuridicalPersons&lt;/u&gt;&lt;a&gt;pos_code&lt;/a&gt;&lt;b&gt;code&lt;/b&gt;&lt;m&gt;normal&lt;/m&gt;&lt;r&gt;0&lt;/r&gt;&lt;x&gt;&lt;/x&gt;&lt;y&gt;&lt;/y&gt;&lt;z&gt;SJUR_PERS&lt;/z&gt;&lt;/i&gt;&lt;i&gt;&lt;n&gt;SJUR_PERS2&lt;/n&gt;&lt;t&gt;0&lt;/t&gt;&lt;q&gt;%D3%F7%F0%E5%E4%E8%F2%E5%EB%FC&lt;/q&gt;&lt;s&gt;10&lt;/s&gt;&lt;l&gt;2&lt;/l&gt;&lt;u&gt;JuridicalPersons&lt;/u&gt;&lt;a&gt;pos_code&lt;/a&gt;&lt;b&gt;code&lt;/b&gt;&lt;m&gt;normal&lt;/m&gt;&lt;r&gt;0&lt;/r&gt;&lt;x&gt;&lt;/x&gt;&lt;y&gt;&lt;/y&gt;&lt;z&gt;SJUR_PERS2&lt;/z&gt;&lt;/i&gt;&lt;i&gt;&lt;n&gt;SOUT_SYMB&lt;/n&gt;&lt;t&gt;0&lt;/t&gt;&lt;q&gt;%C4%E5%FF%F2%E5%EB%FC%ED%EE%F1%F2%FC+%EF%EE+%E3%EE%F1%F3%E4%E0%F0%F1%F2%E2%E5%ED%ED%EE%EC%F3+%E7%E0%E4%E0%ED%E8%FE&lt;/q&gt;&lt;s&gt;5&lt;/s&gt;&lt;l&gt;0&lt;/l&gt;&lt;u&gt;&lt;/u&gt;&lt;a&gt;&lt;/a&gt;&lt;b&gt;&lt;/b&gt;&lt;m&gt;&lt;/m&gt;&lt;r&gt;0&lt;/r&gt;&lt;x&gt;&lt;/x&gt;&lt;y&gt;&lt;/y&gt;&lt;z&gt;SOUT_SYMB&lt;/z&gt;&lt;DEFAULT&gt;4&lt;/DEFAULT&gt;&lt;/i&gt;&lt;i&gt;&lt;n&gt;SPATH_FOLDER&lt;/n&gt;&lt;t&gt;0&lt;/t&gt;&lt;q&gt;%CF%E0%EF%EA%E0+%E2%FB%E3%F0%F3%E7%EA%E8&lt;/q&gt;&lt;s&gt;16&lt;/s&gt;&lt;l&gt;0&lt;/l&gt;&lt;u&gt;&lt;/u&gt;&lt;a&gt;&lt;/a&gt;&lt;b&gt;&lt;/b&gt;&lt;m&gt;&lt;/m&gt;&lt;r&gt;0&lt;/r&gt;&lt;x&gt;&lt;/x&gt;&lt;y&gt;&lt;/y&gt;&lt;z&gt;SPATH_FOLDER&lt;/z&gt;&lt;/i&gt;&lt;i&gt;&lt;n&gt;STIME_SYMB&lt;/n&gt;&lt;t&gt;0&lt;/t&gt;&lt;q&gt;%CF%F0%E8%ED%EE%F1%FF%F9%E0%FF+%E4%EE%F5%EE%E4+%E4%E5%FF%F2%E5%EB%FC%ED%EE%F1%F2%FC&lt;/q&gt;&lt;s&gt;6&lt;/s&gt;&lt;l&gt;0&lt;/l&gt;&lt;u&gt;&lt;/u&gt;&lt;a&gt;&lt;/a&gt;&lt;b&gt;&lt;/b&gt;&lt;m&gt;&lt;/m&gt;&lt;r&gt;0&lt;/r&gt;&lt;x&gt;&lt;/x&gt;&lt;y&gt;&lt;/y&gt;&lt;z&gt;STIME_SYMB&lt;/z&gt;&lt;DEFAULT&gt;2;3;7&lt;/DEFAULT&gt;&lt;/i&gt;&lt;SP_CODE&gt;PR_FORM_0503730_2017_CREATE&lt;/SP_CODE&gt;&lt;/p&gt;</dc:description>
  <cp:lastModifiedBy>Пользователь</cp:lastModifiedBy>
  <cp:lastPrinted>2016-01-15T11:06:54Z</cp:lastPrinted>
  <dcterms:created xsi:type="dcterms:W3CDTF">2006-10-24T10:42:01Z</dcterms:created>
  <dcterms:modified xsi:type="dcterms:W3CDTF">2018-02-13T16:15:11Z</dcterms:modified>
  <cp:category/>
  <cp:version/>
  <cp:contentType/>
  <cp:contentStatus/>
</cp:coreProperties>
</file>